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35" tabRatio="584"/>
  </bookViews>
  <sheets>
    <sheet name="Лист1" sheetId="1" r:id="rId1"/>
    <sheet name="Лист2" sheetId="2" r:id="rId2"/>
    <sheet name="Лист3" sheetId="3" r:id="rId3"/>
  </sheets>
  <definedNames>
    <definedName name="_xlnm.Print_Area" localSheetId="0">Лист1!$A$1:$N$70</definedName>
    <definedName name="_xlnm.Print_Area" localSheetId="2">Лист3!$A$1:$N$43</definedName>
  </definedNames>
  <calcPr calcId="162913"/>
</workbook>
</file>

<file path=xl/calcChain.xml><?xml version="1.0" encoding="utf-8"?>
<calcChain xmlns="http://schemas.openxmlformats.org/spreadsheetml/2006/main">
  <c r="C70" i="1" l="1"/>
  <c r="D70" i="1"/>
  <c r="E70" i="1"/>
  <c r="F70" i="1"/>
  <c r="G70" i="1"/>
  <c r="H70" i="1"/>
  <c r="I70" i="1"/>
  <c r="B70" i="1"/>
  <c r="G69" i="1"/>
  <c r="G56" i="1"/>
  <c r="H56" i="1"/>
  <c r="I56" i="1"/>
  <c r="F56" i="1"/>
  <c r="M35" i="1" l="1"/>
  <c r="L35" i="1"/>
  <c r="K35" i="1"/>
  <c r="J35" i="1"/>
  <c r="I35" i="1"/>
  <c r="H35" i="1"/>
  <c r="G35" i="1"/>
  <c r="F35" i="1"/>
  <c r="E35" i="1"/>
  <c r="D35" i="1"/>
  <c r="B34" i="1"/>
  <c r="B33" i="1"/>
  <c r="B29" i="1"/>
  <c r="B26" i="1"/>
  <c r="B22" i="1"/>
  <c r="C16" i="1"/>
  <c r="C35" i="1" s="1"/>
  <c r="B16" i="1"/>
  <c r="B35" i="1" s="1"/>
  <c r="G68" i="1" l="1"/>
  <c r="D40" i="3" l="1"/>
  <c r="C42" i="3"/>
  <c r="B42" i="3"/>
  <c r="M40" i="3"/>
  <c r="L40" i="3"/>
  <c r="K40" i="3"/>
  <c r="J40" i="3"/>
  <c r="I40" i="3"/>
  <c r="H40" i="3"/>
  <c r="G40" i="3"/>
  <c r="F40" i="3"/>
  <c r="E40" i="3"/>
  <c r="C39" i="3"/>
  <c r="B39" i="3"/>
  <c r="C38" i="3"/>
  <c r="B38" i="3"/>
  <c r="C37" i="3"/>
  <c r="B37" i="3"/>
  <c r="C36" i="3"/>
  <c r="C40" i="3" s="1"/>
  <c r="B36" i="3"/>
  <c r="B40" i="3" s="1"/>
  <c r="M33" i="3"/>
  <c r="L33" i="3"/>
  <c r="K33" i="3"/>
  <c r="J33" i="3"/>
  <c r="I33" i="3"/>
  <c r="H33" i="3"/>
  <c r="G33" i="3"/>
  <c r="F33" i="3"/>
  <c r="E33" i="3"/>
  <c r="D33" i="3"/>
  <c r="C32" i="3"/>
  <c r="B32" i="3"/>
  <c r="C31" i="3"/>
  <c r="B31" i="3"/>
  <c r="C30" i="3"/>
  <c r="C33" i="3" s="1"/>
  <c r="C29" i="3"/>
  <c r="B29" i="3"/>
  <c r="C28" i="3"/>
  <c r="B28" i="3"/>
  <c r="C27" i="3"/>
  <c r="B27" i="3"/>
  <c r="C26" i="3"/>
  <c r="B26" i="3"/>
  <c r="C25" i="3"/>
  <c r="B25" i="3"/>
  <c r="C24" i="3"/>
  <c r="B24" i="3"/>
  <c r="C23" i="3"/>
  <c r="B23" i="3"/>
  <c r="C22" i="3"/>
  <c r="B22" i="3"/>
  <c r="B33" i="3" s="1"/>
  <c r="M19" i="3"/>
  <c r="M43" i="3" s="1"/>
  <c r="L19" i="3"/>
  <c r="L43" i="3" s="1"/>
  <c r="K19" i="3"/>
  <c r="J19" i="3"/>
  <c r="J43" i="3" s="1"/>
  <c r="I19" i="3"/>
  <c r="I43" i="3" s="1"/>
  <c r="H19" i="3"/>
  <c r="H43" i="3" s="1"/>
  <c r="G19" i="3"/>
  <c r="F19" i="3"/>
  <c r="E19" i="3"/>
  <c r="E43" i="3" s="1"/>
  <c r="D19" i="3"/>
  <c r="D43" i="3" s="1"/>
  <c r="C18" i="3"/>
  <c r="B18" i="3"/>
  <c r="C17" i="3"/>
  <c r="B17" i="3"/>
  <c r="C16" i="3"/>
  <c r="B16" i="3"/>
  <c r="C15" i="3"/>
  <c r="C19" i="3" s="1"/>
  <c r="B15" i="3"/>
  <c r="B46" i="1"/>
  <c r="F43" i="3" l="1"/>
  <c r="C43" i="3"/>
  <c r="G43" i="3"/>
  <c r="K43" i="3"/>
  <c r="B19" i="3"/>
  <c r="B43" i="3" s="1"/>
  <c r="E11" i="2"/>
  <c r="B59" i="1" l="1"/>
  <c r="B63" i="1" s="1"/>
  <c r="B37" i="1" l="1"/>
  <c r="C37" i="1"/>
  <c r="B38" i="1"/>
  <c r="C38" i="1"/>
  <c r="B39" i="1"/>
  <c r="C39" i="1"/>
  <c r="C65" i="1" l="1"/>
  <c r="E63" i="1" l="1"/>
  <c r="D63" i="1"/>
  <c r="E56" i="1"/>
  <c r="D56" i="1"/>
  <c r="C54" i="1"/>
  <c r="B54" i="1"/>
  <c r="C53" i="1"/>
  <c r="B53" i="1"/>
  <c r="C52" i="1"/>
  <c r="C51" i="1"/>
  <c r="B51" i="1"/>
  <c r="C50" i="1"/>
  <c r="B50" i="1"/>
  <c r="C49" i="1"/>
  <c r="B49" i="1"/>
  <c r="C48" i="1"/>
  <c r="B48" i="1"/>
  <c r="C47" i="1"/>
  <c r="B47" i="1"/>
  <c r="C46" i="1"/>
  <c r="C45" i="1"/>
  <c r="B45" i="1"/>
  <c r="C44" i="1"/>
  <c r="C56" i="1" s="1"/>
  <c r="B44" i="1"/>
  <c r="B56" i="1" s="1"/>
  <c r="I41" i="1"/>
  <c r="H41" i="1"/>
  <c r="G41" i="1"/>
  <c r="F41" i="1"/>
  <c r="E41" i="1"/>
  <c r="D41" i="1"/>
  <c r="C40" i="1"/>
  <c r="B40" i="1"/>
  <c r="B41" i="1" s="1"/>
  <c r="C63" i="1" l="1"/>
  <c r="C41" i="1"/>
  <c r="M63" i="1" l="1"/>
  <c r="F63" i="1"/>
  <c r="G63" i="1"/>
  <c r="H63" i="1"/>
  <c r="I63" i="1"/>
  <c r="J63" i="1"/>
  <c r="K63" i="1"/>
  <c r="L63" i="1"/>
  <c r="J56" i="1"/>
  <c r="K56" i="1"/>
  <c r="L56" i="1"/>
  <c r="M56" i="1"/>
  <c r="J41" i="1"/>
  <c r="K41" i="1"/>
  <c r="L41" i="1"/>
  <c r="M41" i="1"/>
  <c r="L66" i="1" l="1"/>
  <c r="L70" i="1" s="1"/>
  <c r="J66" i="1"/>
  <c r="J70" i="1" s="1"/>
  <c r="M66" i="1"/>
  <c r="M70" i="1" s="1"/>
  <c r="K66" i="1"/>
  <c r="K70" i="1" s="1"/>
</calcChain>
</file>

<file path=xl/sharedStrings.xml><?xml version="1.0" encoding="utf-8"?>
<sst xmlns="http://schemas.openxmlformats.org/spreadsheetml/2006/main" count="208" uniqueCount="143">
  <si>
    <t xml:space="preserve">о ходе реализации государственной программы </t>
  </si>
  <si>
    <t>Объемы финансирования (тыс. руб.)</t>
  </si>
  <si>
    <t>ВСЕГО</t>
  </si>
  <si>
    <t>план</t>
  </si>
  <si>
    <t>факт</t>
  </si>
  <si>
    <t>предусмотрено программой</t>
  </si>
  <si>
    <t>Подпрограмма 2 «Снижение напряженности на рынке труда Республики Тыва»</t>
  </si>
  <si>
    <t xml:space="preserve">Итого по подпрограмме </t>
  </si>
  <si>
    <t>Подпрограмма 3 «Содействие занятости населения Республики Тыва»</t>
  </si>
  <si>
    <t>3.1.организация временного трудоустройства несовершеннолетних граждан в возрасте от 14 до 18 лет</t>
  </si>
  <si>
    <t>3.2 организация ярмарок вакансий и учебных мест</t>
  </si>
  <si>
    <t>3.3 информирование о положении на рынке труда</t>
  </si>
  <si>
    <t>3.4 организация оплачиваемых общественных работ</t>
  </si>
  <si>
    <t>3.5 организация временного трудоустройства безработных граждан, испытывающих трудности в поиске работы</t>
  </si>
  <si>
    <t>3.6 социальная адаптация безработных граждан на рынке труда</t>
  </si>
  <si>
    <t>3.7 оказание гражданам, признанным в установленном порядке безработными, и гражданам, прошедшим профессиональную подготовку, переподготовку и повышение квалификации, финансовой помощи в случае их регистрации в качестве юридического лица, индивидуального предпринимателя либо крестьянского (фермерского) хозяйства</t>
  </si>
  <si>
    <t>3.8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t>
  </si>
  <si>
    <t>3.9 профессиональное обучение безработных граждан, включая обучение в другой местности, в том числе женщин, имеющих детей в возрасте до 3 лет</t>
  </si>
  <si>
    <t>3.10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</si>
  <si>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3.11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</si>
  <si>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Подпрограмма 4 «Обеспечение социальной поддержки безработных граждан Республики Тыва»</t>
  </si>
  <si>
    <t>4.1 Выплата пособий по безработице в период поиска подходящей работы 272,8 тыс. человек</t>
  </si>
  <si>
    <t>4.2 выплата материальной помощи безработным гражданам, утратившим право на пособие по безработице в связи с истечением установленного законодательством Российской Федерации о занятости населения периода его выплаты</t>
  </si>
  <si>
    <t>4.3 выплата стипендии и материальной помощи в период прохождения безработными гражданами  профессиональной подготовки, повышения квалификации и переподготовки</t>
  </si>
  <si>
    <t>4.4 досрочная пенсия</t>
  </si>
  <si>
    <t xml:space="preserve">Наименование мероприятия  (объекта)   </t>
  </si>
  <si>
    <t xml:space="preserve">Федеральный  бюджет     </t>
  </si>
  <si>
    <t>Республиканский бюджет</t>
  </si>
  <si>
    <t>утверждено на 2014  год законом Республики Тыва о республиканском  бюджете</t>
  </si>
  <si>
    <t>предусмотрено уточненной бюджетной росписью на отчетный период</t>
  </si>
  <si>
    <t>исполнено (кассовые расходы)</t>
  </si>
  <si>
    <t>Местные бюджеты</t>
  </si>
  <si>
    <t>Внебюджетные  источники</t>
  </si>
  <si>
    <t xml:space="preserve">Фактический  результат  выполнения мероприятий (в отчетном периоде и нарастающим итогом с начала года)*     </t>
  </si>
  <si>
    <t>2.Мероприятия, всего</t>
  </si>
  <si>
    <t>Итого по подпрограмме</t>
  </si>
  <si>
    <t xml:space="preserve">Итого  по подпрограмме </t>
  </si>
  <si>
    <t>Всего по программе</t>
  </si>
  <si>
    <t>3.Мероприятия,всего</t>
  </si>
  <si>
    <t>4.Мероприятия, всего</t>
  </si>
  <si>
    <t>Приложение 2</t>
  </si>
  <si>
    <t>к письму Минтруда Республики Тыва</t>
  </si>
  <si>
    <t>Предварительная информация</t>
  </si>
  <si>
    <t>Республики Тыва «Труд и занятость на 2017-2019 годы»</t>
  </si>
  <si>
    <t>2.1. Содействие в трудоустройстве родителей, воспитывающих детей-инвалидов, и многодетных родителей</t>
  </si>
  <si>
    <t>2.2. Профессиональное обучение выпускников образовательных организаций, в том числе молодых инвалидов</t>
  </si>
  <si>
    <t>2.3. Содействие самозанятости безработных граждан, в том числе из числа инвалидов</t>
  </si>
  <si>
    <t>2.4. Участие безработных граждан в Международном движении WorldSkills International и чемпионате "Абилимпикс"</t>
  </si>
  <si>
    <t>Планируется участие безработых инвалидов  в чемпионате "Абилимпикс"</t>
  </si>
  <si>
    <t>Получил государственную услугу по содействию самозанятости 10 безработных граждан, где получил информацию о порядке участия в конкурсном отборе бизнес-планов по получению грантов на развитие социального проекта</t>
  </si>
  <si>
    <t>3 выпускника образовательного учреждения трудоустроены  в управление образования, администрации муниципальных образований</t>
  </si>
  <si>
    <t>Подпрограмма 5 "Обеспечение деятельности центров занятости населения"</t>
  </si>
  <si>
    <t>Государственная программа "Труд и занятость в Республике Тыва на 2017-2019 гг."</t>
  </si>
  <si>
    <t>Подпрограмма 1 «Улучшение условий и охраны труда в Республике Тыва»</t>
  </si>
  <si>
    <t>1. Специальная оценка условий труда работающих в организациях, расположенных на территории Республики Тыва</t>
  </si>
  <si>
    <t>1. 1. Организация проведения специальной оценки условий труда в организациях республики</t>
  </si>
  <si>
    <t>1.2. Ведение реестра сведений результатов специальной оценки условий труда в Республике Тыва</t>
  </si>
  <si>
    <t xml:space="preserve">1.3. Реализация проекта «Декларирование деятельности работодатели по реализации трудовых прав работников» </t>
  </si>
  <si>
    <t>1.4. Осуществление государственной экспертизы условий труда, в том числе качества проведения специальной оценки условий труда</t>
  </si>
  <si>
    <t>2. Превентивные меры, направленные на снижение производственного травматизма и профессиональной заболеваемости, включая совершенствование лечебно-профилактического обслуживания  работающего населения</t>
  </si>
  <si>
    <t>2.1. Расследование несчастных случаев на производстве</t>
  </si>
  <si>
    <t>2.2. Финансовое обеспечение предупредительных мер по сокращению производственного травматизма и профессиональных заболеваний, а также санаторно-курортного лечения занятых на работах с вредными и (или) опасными условиями труда</t>
  </si>
  <si>
    <t>2.3. Проведение разъяснительной работы по вопросам финансирования предупредительных мер по сокращению производственного травматизма и профессиональных заболеваний</t>
  </si>
  <si>
    <t>2.4. Контроль соблюдения в трехсторонних соглашениях и в коллективных договорах взаимных обязательств сторон по улучшению организации охраны труда</t>
  </si>
  <si>
    <t>2.5. Осуществление ведомственного контроля за соблюдением законодательства по охране труда</t>
  </si>
  <si>
    <t>Всем органам исполнительной власти и местного самоуправления  направлены были письма о создании комиссии по вопроасам охраны труда. В целях осуществления контроля в организациях приказами созданы комиссии.</t>
  </si>
  <si>
    <t>2.6.  Улучшение качества проведения предварительных и периодических медицинских осмотров работников (проведение  медицинских осмотров)</t>
  </si>
  <si>
    <t>2.7. Оформление трудовых отношений с работниками с учетом  принципов эффективного контракта</t>
  </si>
  <si>
    <t xml:space="preserve">Социальными Министерствами и ведомствами республики проводится работа по заключению дополнительных соглашений к трудовым договорам (новых трудовых договоров) с работниками государственных и муниципальных учреждений и социальной сферы.
За 2016 г. дополнительные соглашения заключены с 30337 работниками учреждений, в том числе:
- в образовании и науке – с 18238 работниками;
- в здравоохранении – с 8654 работниками;
- в социальном обслуживании – с 1431 работниками;
- в культуре – с 1818 работниками;
- в спорте – с 208 работниками. 
В 2018 году дополнительных соглашений не заключено.
</t>
  </si>
  <si>
    <t>3. Непрерывная подготовка работников по охране труда на основе современных технологий обучения</t>
  </si>
  <si>
    <t>3.1. Организация обучения и дополнительное профессиональное образование по охране труда руководителей и специалситов организаций республики в обучающих организациях или внутри организации</t>
  </si>
  <si>
    <t>4. Совершенствование нормативно-правовой базы Республики Тыва в области охраны труда</t>
  </si>
  <si>
    <t>4.1. Разработка нормативных правовых актов по охране труда, приведение  в соответствие  с  федеральным законодательством действующих нормативных правовых актов Республики Тыва</t>
  </si>
  <si>
    <t>5. Информационное обеспечение и пропаганда охраны труда</t>
  </si>
  <si>
    <t xml:space="preserve">5.1.Организация и проведение семинаров-совещаний, "круглых столов", и других мероприятий по вопросам охраны труда </t>
  </si>
  <si>
    <t>В рамках Недели охраны труда в РТ 26 апреля 2018 г. в актовом зале Минтруда РТ совместно с ГИТ в РТ проведен семинар на тему "Охрана труда в организациях отраслей здравоохранения, образования, культуры и сельского хозяйства" для работодателей и работников организаций республики, участие приняло более 80 человек. Также 25 апреля 2018 г. проведен круглый стол на местном канале "Тува24" на тему "храна труда в Республике Тыва" с участием представителей Минтруда РТ, ГИТ в РТ, ГУ-РО ФСС РФ по РТ и "Федерации профсоюзов РТ". с 23-27 апреля 2018 г. работниками ГУ-РО ФСС РФ по РТ был проведен пресс-тур (выездной семинар с приглашением журналистов) по крупным организациям республики на тему "Финансирование предупредительных мер по сокращению производственного травматизма на предприятиях республики". Также на сайте Минтруда РТ, в местных газетах "Шын" (3 мая 2018 г.) и "Тувинская правда" (1 мая 2018 г.) была размещена статья о Всероссийской неделе охраны труда - 2018 в г. Сочи. Подготовлены и направлены в организации республики буклеты по вопросам охраны труда для использования в работе.</t>
  </si>
  <si>
    <t>5.2. Организация и проведение конкурсов по охране труда</t>
  </si>
  <si>
    <t>итого по подпрограмме 1</t>
  </si>
  <si>
    <t>Обеспечение деятельности центров занятости населения</t>
  </si>
  <si>
    <t>Получили государственные услуги  по социальной адаптации  563 человека, что составило к аналогичному уровню прошлого года 93,6% (2017г-601 человек).</t>
  </si>
  <si>
    <t>Всего государственные услуги по профессиональной ориентации получили 3580 человек, что по сравнению с аналогичным периодом 2017 года составило 75,3 % (2017г - 4756 человек).</t>
  </si>
  <si>
    <t>С целью трудоустройства безработных граждан в другой местности направлены 16 гражданина</t>
  </si>
  <si>
    <t>Материальная помощь оказана 1 безработному гражданину.</t>
  </si>
  <si>
    <t>Осуществлена выплата заработной платы 120 работников центров занятости, по договорам гражданско-правового характера (сторода, технички и водители) - 31 человек, спровождение программных продуктов Катарсис, !С:бухгалетрия, СБИС, Випнет, Контурэкстерн, ГСМ, оплата комммунальных услуг, аренда 3 помещений ЦЗН, оплата услуг связи</t>
  </si>
  <si>
    <t>Конкурс по отбору бизнес-планов безработных граждан по самозанятости и заявок работодателей на возмещение расходов проведен 23 мая т.г. Из 23 заявок были отобраны 10 работодателей на создание 14 рабочих мест для трудоустройства многодетных родителей.</t>
  </si>
  <si>
    <t>Конкурс по отбору бизнес-планов безработных граждан по самозанятости и заявок работодателей на возмещение расходов проведен 23 мая т.г. Из 64 заявок были отобраны 31 бизнес-планов безработных граждан, в том числе малые села - 6.</t>
  </si>
  <si>
    <t>В соответствии с Указом Главы Республики Тыва от 17 марта 2017 г. № 62 «О стажировке молодых специалистов в Администрации Главы Республики Тыва и Аппарате Правительства Республики Тыва, органах исполнительной власти Республики Тыва» организована стажировка 8 выпускников в Администрации Главы Республики Тыва и Аппарате Правительства Республики Тыва, также в органах исполнительной власти Республики Тыва, из них:      -продолжают стажировку – 8 человек.</t>
  </si>
  <si>
    <t>за январь-август 2018 г.</t>
  </si>
  <si>
    <t>Всего проведено 76 ярмарок вакансий, что по сравнению с аналогичным периодом 2017 года больше на 2,7 раза (2017г - 28 ярмарки).</t>
  </si>
  <si>
    <t>Получили государственне услуги по информированию о ситуации на рынке труда 6850 гражданина, что составило 95,9 %  к 2017 году (2017г - 7137 человек).</t>
  </si>
  <si>
    <t>Профессиональное обучение прошли  347 безработных граждан, что по сравнению с аналогичным периодом прошлого года составило 84,6 % (2017г - 410 граждан).</t>
  </si>
  <si>
    <t>всего в январе-августе 2018 года количество безработных граждан, получающих пособие по безработице, составило 37974 человек.</t>
  </si>
  <si>
    <t>Стипендия выплачена 575 безработным гражданам, направленных на профессиональное обучение</t>
  </si>
  <si>
    <t xml:space="preserve">в январе-августе 2018 года досрочная пенсия не назначена ни одному гражданину </t>
  </si>
  <si>
    <t>На временных работах приняло участие 1590 несовершеннолетних граждан в возрасте от 14 до 18 лет в свободное от учебы время. Видами временных работ являлись благоустройство населенных пунктов, посадка рассады овощей для пришкольного участка, ремонт школьного инвентаря</t>
  </si>
  <si>
    <t>На общественных работах приняло участие 2055 человек, где основными видами являлись сакманные работы, очистка снега с крыш организаций.</t>
  </si>
  <si>
    <t>На временных работах приняло участие 970 безработных граждан, исптывающих трудности в поиске работы. Основными видами работ являлись  сакманные работы и благоустройство населенных пунктов.</t>
  </si>
  <si>
    <t>Подпрограмма 6 " Сопровождение инвалидов молодого возраста при трудоустройстве"</t>
  </si>
  <si>
    <t>Трудоустройство инвалидов молодого возраста</t>
  </si>
  <si>
    <t>Всего по подпрограмме</t>
  </si>
  <si>
    <t>Разработано постановление Правительства РТ "О внесении изменений в Перечень форм мониторинга условий и охраны труда в Республике Тыва и сроков их представления" (от 13.09.2018 г. № 481)</t>
  </si>
  <si>
    <t>от ______________ 2018 г. №______</t>
  </si>
  <si>
    <t>стр 5 1т</t>
  </si>
  <si>
    <t>стр 32 1т</t>
  </si>
  <si>
    <t>стр 6, 1т</t>
  </si>
  <si>
    <t>стр 39 1т</t>
  </si>
  <si>
    <t>стр 44 1т</t>
  </si>
  <si>
    <t>стр 27 1т</t>
  </si>
  <si>
    <t>В чемпионате "Абилимпикс" 10-12 октября 2018 года приняли участие 5 инвалидов по компетенции "Поварское дело"</t>
  </si>
  <si>
    <t>С целью трудоустройства безработных граждан в другой местности направлены 17 человек</t>
  </si>
  <si>
    <t>В соответствии с приказом Минтруда России от 10.12.2012 г. № 580н «Об утверждении Правил финансового обеспечения предупредительных мер по сокращению производственного травматизма и профессиональных заболеваний работников и санаторно-курортного лечения работников, занятых на работах с вредными и (или) опасными производственными факторами» работодатели могут до 1 августа 2018 года подать заявки в Фонд социального страхования РФ по РТ. В результате в Фонд социального страхования РФ по РТ в 2018 г. подали свои заявки 138 работодателей следующих отраслей: образование (58 организаций на общую сумму 601943 рублей), государственное управление (24 организации на общую сумму 467834 рублей), культура (22 организации на общую сумму 91411 рублей), здравоохранение (13 организаций на общую сумму 589131 рублей), передача электроэнергии, газа и воды (4 организации на общую сумму 389207 рублей), добыча полезных ископаемых (4 организации – в данный момент находятся на согласовании), строительство (2 организации на общую сумму 93600 рублей), социальная сфера (2 организации на общую сумму 6065 рублей), транспорт (1 организация на сумму 26894 рублей) и прочие организации (8 организаций на общую сумму 770661 рублей)</t>
  </si>
  <si>
    <t xml:space="preserve"> 2т 13р</t>
  </si>
  <si>
    <t>2т 14р</t>
  </si>
  <si>
    <t>2т 12р</t>
  </si>
  <si>
    <t>за январь-декабрь 2018 г.</t>
  </si>
  <si>
    <t>На временных работах приняло участие 1757 несовершеннолетних граждан в возрасте от 14 до 18 лет в свободное от учебы время. Видами временных работ являлись благоустройство населенных пунктов, посадка рассады овощей для пришкольного участка, ремонт школьного инвентаря</t>
  </si>
  <si>
    <t>На общественных работах приняло участие 2813 человек, где основными видами являлись сакманные работы, очистка снега с крыш организаций.</t>
  </si>
  <si>
    <t>На временных работах приняло участие 1304 безработных граждан, испытывающих трудности в поиске работы. Основными видами работ являлись  сакманные работы и благоустройство населенных пунктов.</t>
  </si>
  <si>
    <t>Получил государственную услугу по содействию самозанятости 32 безработных граждан, где получил информацию о порядке участия в конкурсном отборе бизнес-планов по получению грантов на развитие социального проекта</t>
  </si>
  <si>
    <t>Трудоустроены на временные работы 36 безработных гражданина в возрасте от 18 до 20 лет</t>
  </si>
  <si>
    <t xml:space="preserve">В целях реализации Федерального закона от 28.12.2013 г. № 426-ФЗ «О специальной оценке условий труда» в 2018 г. специальная оценка условий труда проведена в 228 организациях республики,  которой охвачено 6983  рабочих мест, с численностью работников 9887 человек.
По итогам специальной оценки условий труда 3957 рабочих мест признаны с допустимыми условиями труда,  3026 рабочих мест отнесены к вредным и опасным условиям труда и на них занято 4577 работников. </t>
  </si>
  <si>
    <t xml:space="preserve">В отчетном периоде 2018 г. в реестр вошли 228 организаций республики. Подпрограммой "Улучшение условий и охраны труда в Республике Тыва" предусмотрено охватить специальной оценки условий труда до 31 декабря 2018 года 98 % предприятий и организаций. Доля организаций, прошедших специальную оценку условий труда от общего количества организаций составляет 21 %. Причиной низкого охвата, проведения специальной оценки условий труда является то, что многие организации не предусматривают в сметах расходов финансовые средства на охрану труда.
</t>
  </si>
  <si>
    <t>За январь-декабрь 2018 года обращений не поступало.</t>
  </si>
  <si>
    <t xml:space="preserve">Минтруд Республики Тыва в 2018 г. не участвовал в расследовании несчастных случаев на производстве. </t>
  </si>
  <si>
    <t xml:space="preserve">По данным Управления Федеральной службы Роспотребнадзора по Республике Тыва в отчетном периоде 2018 г. зарегистрировано 5 извещений об установлении заключительного диагноза хронического профзаболевания в отраслях добычи полезных ископаемых (3 мужчин - работники ООО "МежегейУголь") и сеольского хозяйства (2 женщины – сакманщица совхоза «Саянский Пий-Хемского кожууна молочно-товарной фермы «Уюк», медицинская сестра кабинета клинико-экспертной комиссии ГБУЗ РТ "Дзун-Хемчикская ЦКБ"): хронический правосторонний компресионно-ишемический синдром (радикулопатия), полинейропатия верхних конечностей 1 степени, пояснично-крестцовая радикулопатия справа, хронический бруцеллез с поражением опорно-двигательного аппарата и центральной нервной системы, профессиональная бронхиальная астма (аллергическая).
</t>
  </si>
  <si>
    <t>2919,4</t>
  </si>
  <si>
    <t>В обучающих организациях в отчетном периоде прошли обучение и проверку знаний требований охраны труда 676 человек (по сравнению с 2017 годом число обученных увеличилось на 16 %). Число специалистов составило 428 человек, а руководителей 248 человек.</t>
  </si>
  <si>
    <t xml:space="preserve">Во исполнение п.6 Постановления Правительства РФ от 7 декабря 2011 года № 1011 «О Всероссийском конкурсе профессионального мастерства «Лучший по профессии» 28 апреля 2018 г. Минтрудом Республики Тыва совместно с Минобрнауки РТ проведен региональный этап конкурса профессионального мастерства по номинации «Лучший повар» среди работников республики.
В данном конкурсе приняли участие 5 работников республики.
Из республиканского бюджета на проведение конкурса израсходовано 20 тыс. рублей, в том числе за 1 место 5,0 тыс. рублей, 2 место- 3,0 тыс. рублей, 3 место – 2,0 тыс. рублей, также на иные расходы 10,0 тыс. рублей.
Также с 03 сентября по 28 сентября 2018 г. проведен конкурс детских рисунков «Охрана труда глазами детей».
На рассмотрение оргкомитета в Министерство труда и социальной политики РТ всего участниками конкурса было представлено 170 работ. 
Победителям вручены дипломы и денежные призы, а руководителям благодарственные письма.
</t>
  </si>
  <si>
    <t>Всего проведено133 ярмарок вакансий, что по сравнению с аналогичным периодом 2017 года больше в 3,5 раза (2017г - 37 ярмарки).</t>
  </si>
  <si>
    <t>Получили государственные услуги по информированию о ситуации на рынке труда 10053 человек, что составило 95,0%  к 2017 году (2017г - 10553 человек).</t>
  </si>
  <si>
    <t>Получили государственные услуги  по социальной адаптации 761 человек, что составило к аналогичному уровню прошлого года 63% (2017г-1193 человек).</t>
  </si>
  <si>
    <t>На профессиональное обучение направлено  600 безработных граждан, что по сравнению с аналогичным периодом прошлого года составило 103% (2017г - 581 гражданина), также женщин, имеющих детей в возрасте до 3 лет направлено на профессиональное обучение 123 человек.</t>
  </si>
  <si>
    <t>Всего государственные услуги по профессиональной ориентации получили 6339 человек, что по сравнению с аналогичным периодом 2017 года составило 77,0% (2017г - 8188 человек).</t>
  </si>
  <si>
    <t>материальная помощь оказана 131 безработным гражданам, что по сравнению с аналогичным периодом прошлого года больше в 2,5 раза (2017г.- 51 чел.).</t>
  </si>
  <si>
    <t>стипендия выплачена 951 безработным гражданам, направленных на профессиональное обучение</t>
  </si>
  <si>
    <t>в январе-декабре 2018 года досрочная пенсия назначена 29 гражданину</t>
  </si>
  <si>
    <t>осуществлена выплата заработной платы 120 работников центров занятости, по договорам гражданско-правового характера (сторода, технички и водители) - 31 человек, спровождение программных продуктов Катарсис, !С:бухгалетрия, СБИС, Випнет, Контурэкстерн, ГСМ, оплата комммунальных услуг, аренда 3 помещений ЦЗН, оплата услуг связи</t>
  </si>
  <si>
    <t>всего за 2018 год трудоустроено 20 инфалидов молодого возраста</t>
  </si>
  <si>
    <t>В соответствии с Указом Главы Республики Тыва от 17 марта 2017 г. № 62 «О стажировке молодых специалистов в Администрации Главы Республики Тыва и Аппарате Правительства Республики Тыва, органах исполнительной власти Республики Тыва»  стажировку проходили и завершили 19 выпускников.</t>
  </si>
  <si>
    <t>всего в январе-декабре 2018 года количество безработных граждан, получающих пособие по безработице, составило 54107 человека, что по сравнению с аналогичным периодом прошлого года составило 99% (2017г. -  55433 чел.).</t>
  </si>
  <si>
    <t xml:space="preserve">В 2018 г. 202 организаций зарегистрировала декларацию соответствия условий труда государственным нормативам требования охраны труда.  </t>
  </si>
  <si>
    <t>3.12. содействие в трудоустройстве лиц, освободившихся из мест лишения свободы, находящихся в учреждениях исполнения наказания</t>
  </si>
  <si>
    <t>Проект постановления находится на согласовании у Заместителей Председателя Правительства Республики Тыва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</si>
</sst>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numFmts>
  <fonts count="11" x14ac:knownFonts="1">
    <font>
      <sz val="11"/>
      <color theme="1"/>
      <name val="Calibri"/>
      <family val="2"/>
      <scheme val="minor"/>
    </font>
    <font>
      <sz val="11"/>
      <color theme="1"/>
      <name val="Calibri"/>
      <family val="2"/>
      <scheme val="minor"/>
    </font>
    <font>
      <b/>
      <sz val="10"/>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b/>
      <sz val="11"/>
      <color theme="1"/>
      <name val="Times New Roman"/>
      <family val="1"/>
      <charset val="204"/>
    </font>
    <font>
      <sz val="11"/>
      <color theme="1"/>
      <name val="Times New Roman"/>
      <family val="1"/>
      <charset val="204"/>
    </font>
    <font>
      <sz val="12"/>
      <color theme="1"/>
      <name val="Calibri"/>
      <family val="2"/>
      <scheme val="minor"/>
    </font>
    <font>
      <sz val="11"/>
      <name val="Calibri"/>
      <family val="2"/>
      <scheme val="minor"/>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39">
    <xf numFmtId="0" fontId="0" fillId="0" borderId="0" xfId="0"/>
    <xf numFmtId="0" fontId="4" fillId="0" borderId="1" xfId="0" applyFont="1" applyBorder="1" applyAlignment="1">
      <alignment vertical="center" wrapText="1"/>
    </xf>
    <xf numFmtId="0" fontId="3" fillId="0" borderId="1" xfId="0" applyFont="1" applyBorder="1" applyAlignment="1">
      <alignment vertical="center" wrapText="1"/>
    </xf>
    <xf numFmtId="164" fontId="4" fillId="0" borderId="1" xfId="1" applyFont="1" applyBorder="1" applyAlignment="1">
      <alignment horizontal="center" vertical="center" wrapText="1"/>
    </xf>
    <xf numFmtId="164" fontId="3" fillId="0" borderId="1" xfId="1" applyFont="1" applyBorder="1" applyAlignment="1">
      <alignment horizontal="center" vertical="center" wrapText="1"/>
    </xf>
    <xf numFmtId="164" fontId="0" fillId="0" borderId="0" xfId="1" applyFont="1"/>
    <xf numFmtId="164" fontId="0" fillId="0" borderId="0" xfId="0" applyNumberFormat="1"/>
    <xf numFmtId="164" fontId="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4" fillId="0" borderId="2" xfId="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164" fontId="5" fillId="0" borderId="1" xfId="1" applyFont="1" applyFill="1" applyBorder="1" applyAlignment="1">
      <alignment horizontal="center" vertical="center" wrapText="1"/>
    </xf>
    <xf numFmtId="164" fontId="2" fillId="2" borderId="1" xfId="1"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3" fillId="0" borderId="11" xfId="1" applyFont="1" applyFill="1" applyBorder="1" applyAlignment="1">
      <alignment horizontal="center" vertical="center" wrapText="1"/>
    </xf>
    <xf numFmtId="0" fontId="3" fillId="0" borderId="3" xfId="0" applyFont="1" applyFill="1" applyBorder="1" applyAlignment="1">
      <alignment vertical="center" wrapText="1"/>
    </xf>
    <xf numFmtId="164" fontId="3" fillId="0" borderId="1" xfId="1" applyFont="1" applyBorder="1" applyAlignment="1">
      <alignment vertical="center" wrapText="1"/>
    </xf>
    <xf numFmtId="0" fontId="4" fillId="0" borderId="1" xfId="0" applyFont="1" applyBorder="1" applyAlignment="1">
      <alignment horizontal="justify" vertical="center" wrapText="1"/>
    </xf>
    <xf numFmtId="0" fontId="3" fillId="0" borderId="2"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3" fillId="2" borderId="1" xfId="0" applyFont="1" applyFill="1" applyBorder="1" applyAlignment="1">
      <alignment vertical="center" wrapText="1"/>
    </xf>
    <xf numFmtId="0" fontId="0" fillId="2" borderId="0" xfId="0" applyFill="1"/>
    <xf numFmtId="0" fontId="7" fillId="2" borderId="0" xfId="0" applyFont="1" applyFill="1"/>
    <xf numFmtId="0" fontId="8" fillId="2" borderId="0" xfId="0" applyFont="1" applyFill="1"/>
    <xf numFmtId="0" fontId="2" fillId="2" borderId="2" xfId="0" applyFont="1" applyFill="1" applyBorder="1" applyAlignment="1">
      <alignment horizontal="center" vertical="center" wrapText="1"/>
    </xf>
    <xf numFmtId="164" fontId="4" fillId="2" borderId="2" xfId="1" applyFont="1" applyFill="1" applyBorder="1" applyAlignment="1">
      <alignment horizontal="center" vertical="center" wrapText="1"/>
    </xf>
    <xf numFmtId="164" fontId="4" fillId="2" borderId="10" xfId="1" applyFont="1" applyFill="1" applyBorder="1" applyAlignment="1">
      <alignment horizontal="center" vertical="center" wrapText="1"/>
    </xf>
    <xf numFmtId="0" fontId="4" fillId="2" borderId="1" xfId="0" applyFont="1" applyFill="1" applyBorder="1" applyAlignment="1">
      <alignment horizontal="justify" vertical="center" wrapText="1"/>
    </xf>
    <xf numFmtId="164" fontId="4" fillId="2" borderId="1" xfId="1" applyFont="1" applyFill="1" applyBorder="1" applyAlignment="1">
      <alignment horizontal="center" vertical="center" wrapText="1"/>
    </xf>
    <xf numFmtId="164" fontId="4" fillId="2" borderId="4" xfId="1" applyFont="1" applyFill="1" applyBorder="1" applyAlignment="1">
      <alignment horizontal="center" vertical="center" wrapText="1"/>
    </xf>
    <xf numFmtId="164"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4" fontId="3" fillId="2" borderId="1" xfId="1" applyFont="1" applyFill="1" applyBorder="1" applyAlignment="1">
      <alignment vertical="center" wrapText="1"/>
    </xf>
    <xf numFmtId="0" fontId="4" fillId="2" borderId="1" xfId="0" applyFont="1" applyFill="1" applyBorder="1" applyAlignment="1">
      <alignment horizontal="justify" vertical="center"/>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3" borderId="0" xfId="0" applyFill="1"/>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2" xfId="1" applyFont="1" applyFill="1" applyBorder="1" applyAlignment="1">
      <alignment horizontal="center" vertical="center" wrapText="1"/>
    </xf>
    <xf numFmtId="164" fontId="4" fillId="3" borderId="1" xfId="1" applyFont="1" applyFill="1" applyBorder="1" applyAlignment="1">
      <alignment horizontal="center" vertical="center" wrapText="1"/>
    </xf>
    <xf numFmtId="164" fontId="3" fillId="3" borderId="1" xfId="1" applyFont="1" applyFill="1" applyBorder="1" applyAlignment="1">
      <alignment horizontal="center" vertical="center" wrapText="1"/>
    </xf>
    <xf numFmtId="164" fontId="2" fillId="3" borderId="1" xfId="1" applyFont="1" applyFill="1" applyBorder="1" applyAlignment="1">
      <alignment horizontal="center" vertical="center" wrapText="1"/>
    </xf>
    <xf numFmtId="164" fontId="3" fillId="3" borderId="1" xfId="1" applyFont="1" applyFill="1" applyBorder="1" applyAlignment="1">
      <alignment vertical="center" wrapText="1"/>
    </xf>
    <xf numFmtId="164" fontId="5" fillId="2" borderId="1" xfId="1" applyFont="1" applyFill="1" applyBorder="1" applyAlignment="1">
      <alignment horizontal="center" vertical="center" wrapText="1"/>
    </xf>
    <xf numFmtId="164" fontId="5" fillId="3" borderId="1" xfId="1" applyFont="1" applyFill="1" applyBorder="1" applyAlignment="1">
      <alignment horizontal="center" vertical="center" wrapText="1"/>
    </xf>
    <xf numFmtId="164" fontId="5" fillId="2" borderId="2" xfId="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164" fontId="0" fillId="2" borderId="0" xfId="1" applyFont="1" applyFill="1"/>
    <xf numFmtId="0" fontId="6" fillId="2" borderId="0" xfId="0" applyFont="1" applyFill="1" applyAlignment="1">
      <alignment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5" fillId="2" borderId="1" xfId="0" applyFont="1" applyFill="1" applyBorder="1" applyAlignment="1">
      <alignment horizontal="justify" vertical="center" wrapText="1"/>
    </xf>
    <xf numFmtId="164" fontId="5" fillId="2" borderId="4" xfId="1"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xf numFmtId="164" fontId="9" fillId="2" borderId="0" xfId="0" applyNumberFormat="1" applyFont="1" applyFill="1"/>
    <xf numFmtId="0" fontId="3"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0" xfId="0" applyFont="1" applyFill="1" applyAlignment="1">
      <alignment horizontal="justify"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65" fontId="4" fillId="0" borderId="1" xfId="0" applyNumberFormat="1" applyFont="1" applyBorder="1" applyAlignment="1">
      <alignment horizontal="center" vertical="top" wrapText="1"/>
    </xf>
    <xf numFmtId="0" fontId="5" fillId="2" borderId="1" xfId="0"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xf>
    <xf numFmtId="0" fontId="4" fillId="2" borderId="4"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3"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0" fillId="3" borderId="0" xfId="0" applyFill="1" applyAlignment="1">
      <alignment horizontal="center" vertical="center"/>
    </xf>
    <xf numFmtId="164" fontId="4" fillId="2" borderId="11" xfId="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4" fillId="2" borderId="1" xfId="1" applyFont="1" applyFill="1" applyBorder="1" applyAlignment="1">
      <alignment vertical="center" wrapText="1"/>
    </xf>
    <xf numFmtId="164" fontId="10" fillId="2" borderId="1" xfId="1"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5" xfId="0" applyFont="1" applyFill="1" applyBorder="1" applyAlignment="1">
      <alignment horizontal="center" vertical="top"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view="pageBreakPreview" topLeftCell="A65" zoomScale="70" zoomScaleNormal="70" zoomScaleSheetLayoutView="70" workbookViewId="0">
      <selection activeCell="B65" sqref="B65"/>
    </sheetView>
  </sheetViews>
  <sheetFormatPr defaultRowHeight="15.75" x14ac:dyDescent="0.25"/>
  <cols>
    <col min="1" max="1" width="28.140625" style="30" customWidth="1"/>
    <col min="2" max="2" width="15.5703125" style="28" customWidth="1"/>
    <col min="3" max="3" width="15.42578125" style="28" customWidth="1"/>
    <col min="4" max="4" width="17.28515625" style="28" customWidth="1"/>
    <col min="5" max="5" width="16.5703125" style="28" customWidth="1"/>
    <col min="6" max="6" width="15" style="28" customWidth="1"/>
    <col min="7" max="7" width="18.140625" style="28" bestFit="1" customWidth="1"/>
    <col min="8" max="8" width="14.7109375" style="28" customWidth="1"/>
    <col min="9" max="9" width="15.7109375" style="28" customWidth="1"/>
    <col min="10" max="10" width="9.140625" style="28" customWidth="1"/>
    <col min="11" max="11" width="9.7109375" style="28" customWidth="1"/>
    <col min="12" max="12" width="10.140625" style="28" customWidth="1"/>
    <col min="13" max="13" width="13.140625" style="28" customWidth="1"/>
    <col min="14" max="14" width="53.7109375" style="30" customWidth="1"/>
    <col min="15" max="15" width="9.140625" style="70"/>
    <col min="16" max="16" width="14" style="28" bestFit="1" customWidth="1"/>
    <col min="17" max="18" width="9.140625" style="28"/>
    <col min="19" max="19" width="22.28515625" style="28" customWidth="1"/>
    <col min="20" max="16384" width="9.140625" style="28"/>
  </cols>
  <sheetData>
    <row r="1" spans="1:15" x14ac:dyDescent="0.25">
      <c r="M1" s="29" t="s">
        <v>40</v>
      </c>
    </row>
    <row r="2" spans="1:15" x14ac:dyDescent="0.25">
      <c r="M2" s="29" t="s">
        <v>41</v>
      </c>
    </row>
    <row r="3" spans="1:15" x14ac:dyDescent="0.25">
      <c r="M3" s="29" t="s">
        <v>101</v>
      </c>
    </row>
    <row r="4" spans="1:15" x14ac:dyDescent="0.25">
      <c r="A4" s="123" t="s">
        <v>42</v>
      </c>
      <c r="B4" s="123"/>
      <c r="C4" s="123"/>
      <c r="D4" s="123"/>
      <c r="E4" s="123"/>
      <c r="F4" s="123"/>
      <c r="G4" s="123"/>
      <c r="H4" s="123"/>
      <c r="I4" s="123"/>
      <c r="J4" s="123"/>
      <c r="K4" s="123"/>
      <c r="L4" s="123"/>
      <c r="M4" s="123"/>
      <c r="N4" s="123"/>
    </row>
    <row r="5" spans="1:15" x14ac:dyDescent="0.25">
      <c r="A5" s="123" t="s">
        <v>0</v>
      </c>
      <c r="B5" s="123"/>
      <c r="C5" s="123"/>
      <c r="D5" s="123"/>
      <c r="E5" s="123"/>
      <c r="F5" s="123"/>
      <c r="G5" s="123"/>
      <c r="H5" s="123"/>
      <c r="I5" s="123"/>
      <c r="J5" s="123"/>
      <c r="K5" s="123"/>
      <c r="L5" s="123"/>
      <c r="M5" s="123"/>
      <c r="N5" s="123"/>
    </row>
    <row r="6" spans="1:15" x14ac:dyDescent="0.25">
      <c r="A6" s="123" t="s">
        <v>43</v>
      </c>
      <c r="B6" s="123"/>
      <c r="C6" s="123"/>
      <c r="D6" s="123"/>
      <c r="E6" s="123"/>
      <c r="F6" s="123"/>
      <c r="G6" s="123"/>
      <c r="H6" s="123"/>
      <c r="I6" s="123"/>
      <c r="J6" s="123"/>
      <c r="K6" s="123"/>
      <c r="L6" s="123"/>
      <c r="M6" s="123"/>
      <c r="N6" s="123"/>
    </row>
    <row r="7" spans="1:15" x14ac:dyDescent="0.25">
      <c r="A7" s="123" t="s">
        <v>114</v>
      </c>
      <c r="B7" s="123"/>
      <c r="C7" s="123"/>
      <c r="D7" s="123"/>
      <c r="E7" s="123"/>
      <c r="F7" s="123"/>
      <c r="G7" s="123"/>
      <c r="H7" s="123"/>
      <c r="I7" s="123"/>
      <c r="J7" s="123"/>
      <c r="K7" s="123"/>
      <c r="L7" s="123"/>
      <c r="M7" s="123"/>
      <c r="N7" s="123"/>
    </row>
    <row r="8" spans="1:15" x14ac:dyDescent="0.25">
      <c r="A8" s="80"/>
    </row>
    <row r="9" spans="1:15" ht="18.75" customHeight="1" x14ac:dyDescent="0.25">
      <c r="A9" s="116" t="s">
        <v>25</v>
      </c>
      <c r="B9" s="122" t="s">
        <v>1</v>
      </c>
      <c r="C9" s="122"/>
      <c r="D9" s="122"/>
      <c r="E9" s="122"/>
      <c r="F9" s="122"/>
      <c r="G9" s="122"/>
      <c r="H9" s="122"/>
      <c r="I9" s="122"/>
      <c r="J9" s="122"/>
      <c r="K9" s="122"/>
      <c r="L9" s="122"/>
      <c r="M9" s="122"/>
      <c r="N9" s="116" t="s">
        <v>33</v>
      </c>
    </row>
    <row r="10" spans="1:15" ht="32.25" customHeight="1" x14ac:dyDescent="0.25">
      <c r="A10" s="126"/>
      <c r="B10" s="122" t="s">
        <v>2</v>
      </c>
      <c r="C10" s="122"/>
      <c r="D10" s="122" t="s">
        <v>26</v>
      </c>
      <c r="E10" s="122"/>
      <c r="F10" s="122" t="s">
        <v>27</v>
      </c>
      <c r="G10" s="122"/>
      <c r="H10" s="122"/>
      <c r="I10" s="122"/>
      <c r="J10" s="122" t="s">
        <v>31</v>
      </c>
      <c r="K10" s="122"/>
      <c r="L10" s="124" t="s">
        <v>32</v>
      </c>
      <c r="M10" s="125"/>
      <c r="N10" s="126"/>
    </row>
    <row r="11" spans="1:15" ht="76.5" x14ac:dyDescent="0.25">
      <c r="A11" s="127"/>
      <c r="B11" s="79" t="s">
        <v>3</v>
      </c>
      <c r="C11" s="79" t="s">
        <v>4</v>
      </c>
      <c r="D11" s="79" t="s">
        <v>3</v>
      </c>
      <c r="E11" s="79" t="s">
        <v>4</v>
      </c>
      <c r="F11" s="79" t="s">
        <v>5</v>
      </c>
      <c r="G11" s="79" t="s">
        <v>28</v>
      </c>
      <c r="H11" s="79" t="s">
        <v>29</v>
      </c>
      <c r="I11" s="79" t="s">
        <v>30</v>
      </c>
      <c r="J11" s="79" t="s">
        <v>3</v>
      </c>
      <c r="K11" s="79" t="s">
        <v>4</v>
      </c>
      <c r="L11" s="79" t="s">
        <v>3</v>
      </c>
      <c r="M11" s="79" t="s">
        <v>4</v>
      </c>
      <c r="N11" s="127"/>
    </row>
    <row r="12" spans="1:15" x14ac:dyDescent="0.25">
      <c r="A12" s="51">
        <v>1</v>
      </c>
      <c r="B12" s="51">
        <v>2</v>
      </c>
      <c r="C12" s="51">
        <v>3</v>
      </c>
      <c r="D12" s="51">
        <v>4</v>
      </c>
      <c r="E12" s="51">
        <v>5</v>
      </c>
      <c r="F12" s="51">
        <v>6</v>
      </c>
      <c r="G12" s="51">
        <v>7</v>
      </c>
      <c r="H12" s="51">
        <v>8</v>
      </c>
      <c r="I12" s="51">
        <v>9</v>
      </c>
      <c r="J12" s="51">
        <v>10</v>
      </c>
      <c r="K12" s="51">
        <v>11</v>
      </c>
      <c r="L12" s="51">
        <v>12</v>
      </c>
      <c r="M12" s="51">
        <v>13</v>
      </c>
      <c r="N12" s="51">
        <v>14</v>
      </c>
    </row>
    <row r="13" spans="1:15" ht="19.5" customHeight="1" x14ac:dyDescent="0.25">
      <c r="A13" s="115" t="s">
        <v>52</v>
      </c>
      <c r="B13" s="115"/>
      <c r="C13" s="115"/>
      <c r="D13" s="115"/>
      <c r="E13" s="115"/>
      <c r="F13" s="115"/>
      <c r="G13" s="115"/>
      <c r="H13" s="115"/>
      <c r="I13" s="115"/>
      <c r="J13" s="115"/>
      <c r="K13" s="115"/>
      <c r="L13" s="115"/>
      <c r="M13" s="115"/>
      <c r="N13" s="115"/>
    </row>
    <row r="14" spans="1:15" ht="19.5" customHeight="1" x14ac:dyDescent="0.25">
      <c r="A14" s="115" t="s">
        <v>53</v>
      </c>
      <c r="B14" s="115"/>
      <c r="C14" s="115"/>
      <c r="D14" s="115"/>
      <c r="E14" s="115"/>
      <c r="F14" s="115"/>
      <c r="G14" s="115"/>
      <c r="H14" s="115"/>
      <c r="I14" s="115"/>
      <c r="J14" s="115"/>
      <c r="K14" s="115"/>
      <c r="L14" s="115"/>
      <c r="M14" s="115"/>
      <c r="N14" s="115"/>
    </row>
    <row r="15" spans="1:15" ht="21" customHeight="1" x14ac:dyDescent="0.25">
      <c r="A15" s="115" t="s">
        <v>54</v>
      </c>
      <c r="B15" s="116"/>
      <c r="C15" s="116"/>
      <c r="D15" s="115"/>
      <c r="E15" s="115"/>
      <c r="F15" s="115"/>
      <c r="G15" s="115"/>
      <c r="H15" s="115"/>
      <c r="I15" s="115"/>
      <c r="J15" s="115"/>
      <c r="K15" s="115"/>
      <c r="L15" s="115"/>
      <c r="M15" s="115"/>
      <c r="N15" s="115"/>
    </row>
    <row r="16" spans="1:15" s="30" customFormat="1" ht="184.5" customHeight="1" x14ac:dyDescent="0.25">
      <c r="A16" s="94" t="s">
        <v>55</v>
      </c>
      <c r="B16" s="90">
        <f>F16+J16+L16</f>
        <v>1030</v>
      </c>
      <c r="C16" s="90">
        <f>I16+M16</f>
        <v>8522.2000000000007</v>
      </c>
      <c r="D16" s="95"/>
      <c r="E16" s="96"/>
      <c r="F16" s="96">
        <v>330</v>
      </c>
      <c r="G16" s="96">
        <v>330</v>
      </c>
      <c r="H16" s="96">
        <v>330</v>
      </c>
      <c r="I16" s="96">
        <v>142.6</v>
      </c>
      <c r="J16" s="96"/>
      <c r="K16" s="96"/>
      <c r="L16" s="97">
        <v>700</v>
      </c>
      <c r="M16" s="97">
        <v>8379.6</v>
      </c>
      <c r="N16" s="98" t="s">
        <v>120</v>
      </c>
      <c r="O16" s="71"/>
    </row>
    <row r="17" spans="1:15" s="30" customFormat="1" ht="198.75" customHeight="1" x14ac:dyDescent="0.25">
      <c r="A17" s="94" t="s">
        <v>56</v>
      </c>
      <c r="B17" s="90"/>
      <c r="C17" s="90"/>
      <c r="D17" s="95"/>
      <c r="E17" s="96"/>
      <c r="F17" s="96"/>
      <c r="G17" s="96"/>
      <c r="H17" s="96"/>
      <c r="I17" s="96"/>
      <c r="J17" s="96"/>
      <c r="K17" s="96"/>
      <c r="L17" s="97"/>
      <c r="M17" s="97"/>
      <c r="N17" s="98" t="s">
        <v>121</v>
      </c>
      <c r="O17" s="71"/>
    </row>
    <row r="18" spans="1:15" s="30" customFormat="1" ht="86.25" customHeight="1" x14ac:dyDescent="0.25">
      <c r="A18" s="94" t="s">
        <v>57</v>
      </c>
      <c r="B18" s="90"/>
      <c r="C18" s="90"/>
      <c r="D18" s="95"/>
      <c r="E18" s="96"/>
      <c r="F18" s="96"/>
      <c r="G18" s="96"/>
      <c r="H18" s="96"/>
      <c r="I18" s="96"/>
      <c r="J18" s="96"/>
      <c r="K18" s="96"/>
      <c r="L18" s="97"/>
      <c r="M18" s="97"/>
      <c r="N18" s="98" t="s">
        <v>140</v>
      </c>
      <c r="O18" s="71"/>
    </row>
    <row r="19" spans="1:15" s="30" customFormat="1" ht="101.25" customHeight="1" x14ac:dyDescent="0.25">
      <c r="A19" s="94" t="s">
        <v>58</v>
      </c>
      <c r="B19" s="90"/>
      <c r="C19" s="90"/>
      <c r="D19" s="95"/>
      <c r="E19" s="96"/>
      <c r="F19" s="96"/>
      <c r="G19" s="96"/>
      <c r="H19" s="96"/>
      <c r="I19" s="96"/>
      <c r="J19" s="96"/>
      <c r="K19" s="96"/>
      <c r="L19" s="97"/>
      <c r="M19" s="97"/>
      <c r="N19" s="98" t="s">
        <v>122</v>
      </c>
      <c r="O19" s="71"/>
    </row>
    <row r="20" spans="1:15" s="30" customFormat="1" ht="23.25" customHeight="1" x14ac:dyDescent="0.25">
      <c r="A20" s="113" t="s">
        <v>59</v>
      </c>
      <c r="B20" s="117"/>
      <c r="C20" s="117"/>
      <c r="D20" s="113"/>
      <c r="E20" s="113"/>
      <c r="F20" s="113"/>
      <c r="G20" s="113"/>
      <c r="H20" s="113"/>
      <c r="I20" s="113"/>
      <c r="J20" s="113"/>
      <c r="K20" s="113"/>
      <c r="L20" s="113"/>
      <c r="M20" s="113"/>
      <c r="N20" s="113"/>
      <c r="O20" s="71"/>
    </row>
    <row r="21" spans="1:15" s="30" customFormat="1" ht="57.75" customHeight="1" x14ac:dyDescent="0.25">
      <c r="A21" s="99" t="s">
        <v>60</v>
      </c>
      <c r="B21" s="96"/>
      <c r="C21" s="97"/>
      <c r="D21" s="96"/>
      <c r="E21" s="96"/>
      <c r="F21" s="96"/>
      <c r="G21" s="96"/>
      <c r="H21" s="96"/>
      <c r="I21" s="96"/>
      <c r="J21" s="96"/>
      <c r="K21" s="96"/>
      <c r="L21" s="97"/>
      <c r="M21" s="97"/>
      <c r="N21" s="98" t="s">
        <v>123</v>
      </c>
      <c r="O21" s="71"/>
    </row>
    <row r="22" spans="1:15" s="30" customFormat="1" ht="352.5" customHeight="1" x14ac:dyDescent="0.25">
      <c r="A22" s="99" t="s">
        <v>61</v>
      </c>
      <c r="B22" s="97">
        <f>F22+J22+L22</f>
        <v>19100</v>
      </c>
      <c r="C22" s="97">
        <v>19170.599999999999</v>
      </c>
      <c r="D22" s="96"/>
      <c r="E22" s="96"/>
      <c r="F22" s="96"/>
      <c r="G22" s="96"/>
      <c r="H22" s="96"/>
      <c r="I22" s="96"/>
      <c r="J22" s="96"/>
      <c r="K22" s="96"/>
      <c r="L22" s="97">
        <v>19100</v>
      </c>
      <c r="M22" s="97">
        <v>19170.599999999999</v>
      </c>
      <c r="N22" s="89" t="s">
        <v>110</v>
      </c>
      <c r="O22" s="71"/>
    </row>
    <row r="23" spans="1:15" s="30" customFormat="1" ht="168.75" customHeight="1" x14ac:dyDescent="0.25">
      <c r="A23" s="99" t="s">
        <v>62</v>
      </c>
      <c r="B23" s="96"/>
      <c r="C23" s="97"/>
      <c r="D23" s="96"/>
      <c r="E23" s="96"/>
      <c r="F23" s="96"/>
      <c r="G23" s="96"/>
      <c r="H23" s="96"/>
      <c r="I23" s="96"/>
      <c r="J23" s="96"/>
      <c r="K23" s="96"/>
      <c r="L23" s="97"/>
      <c r="M23" s="97"/>
      <c r="N23" s="82"/>
      <c r="O23" s="71"/>
    </row>
    <row r="24" spans="1:15" s="30" customFormat="1" ht="120" customHeight="1" x14ac:dyDescent="0.25">
      <c r="A24" s="99" t="s">
        <v>63</v>
      </c>
      <c r="B24" s="96"/>
      <c r="C24" s="97"/>
      <c r="D24" s="96"/>
      <c r="E24" s="96"/>
      <c r="F24" s="96"/>
      <c r="G24" s="96"/>
      <c r="H24" s="96"/>
      <c r="I24" s="96"/>
      <c r="J24" s="96"/>
      <c r="K24" s="96"/>
      <c r="L24" s="97"/>
      <c r="M24" s="97"/>
      <c r="N24" s="99"/>
      <c r="O24" s="71"/>
    </row>
    <row r="25" spans="1:15" s="30" customFormat="1" ht="87.75" customHeight="1" x14ac:dyDescent="0.25">
      <c r="A25" s="99" t="s">
        <v>64</v>
      </c>
      <c r="B25" s="96"/>
      <c r="C25" s="97"/>
      <c r="D25" s="96"/>
      <c r="E25" s="96"/>
      <c r="F25" s="96"/>
      <c r="G25" s="96"/>
      <c r="H25" s="96"/>
      <c r="I25" s="96"/>
      <c r="J25" s="96"/>
      <c r="K25" s="96"/>
      <c r="L25" s="97"/>
      <c r="M25" s="97"/>
      <c r="N25" s="99" t="s">
        <v>65</v>
      </c>
      <c r="O25" s="71"/>
    </row>
    <row r="26" spans="1:15" s="30" customFormat="1" ht="312.75" customHeight="1" x14ac:dyDescent="0.25">
      <c r="A26" s="99" t="s">
        <v>66</v>
      </c>
      <c r="B26" s="96">
        <f>F26+J26+L26</f>
        <v>650</v>
      </c>
      <c r="C26" s="96"/>
      <c r="D26" s="96"/>
      <c r="E26" s="96"/>
      <c r="F26" s="96">
        <v>150</v>
      </c>
      <c r="G26" s="96">
        <v>150</v>
      </c>
      <c r="H26" s="96">
        <v>150</v>
      </c>
      <c r="I26" s="96"/>
      <c r="J26" s="96"/>
      <c r="K26" s="96"/>
      <c r="L26" s="96">
        <v>500</v>
      </c>
      <c r="M26" s="96"/>
      <c r="N26" s="98" t="s">
        <v>124</v>
      </c>
      <c r="O26" s="71"/>
    </row>
    <row r="27" spans="1:15" s="30" customFormat="1" ht="248.25" customHeight="1" x14ac:dyDescent="0.25">
      <c r="A27" s="99" t="s">
        <v>67</v>
      </c>
      <c r="B27" s="96"/>
      <c r="C27" s="96"/>
      <c r="D27" s="96"/>
      <c r="E27" s="96"/>
      <c r="F27" s="96"/>
      <c r="G27" s="96"/>
      <c r="H27" s="96"/>
      <c r="I27" s="96"/>
      <c r="J27" s="96"/>
      <c r="K27" s="96"/>
      <c r="L27" s="96"/>
      <c r="M27" s="96"/>
      <c r="N27" s="99" t="s">
        <v>68</v>
      </c>
      <c r="O27" s="71"/>
    </row>
    <row r="28" spans="1:15" s="30" customFormat="1" ht="24.75" customHeight="1" x14ac:dyDescent="0.25">
      <c r="A28" s="118" t="s">
        <v>69</v>
      </c>
      <c r="B28" s="119"/>
      <c r="C28" s="119"/>
      <c r="D28" s="119"/>
      <c r="E28" s="119"/>
      <c r="F28" s="119"/>
      <c r="G28" s="119"/>
      <c r="H28" s="119"/>
      <c r="I28" s="119"/>
      <c r="J28" s="119"/>
      <c r="K28" s="119"/>
      <c r="L28" s="119"/>
      <c r="M28" s="119"/>
      <c r="N28" s="120"/>
      <c r="O28" s="71"/>
    </row>
    <row r="29" spans="1:15" s="30" customFormat="1" ht="152.25" customHeight="1" x14ac:dyDescent="0.25">
      <c r="A29" s="99" t="s">
        <v>70</v>
      </c>
      <c r="B29" s="100">
        <f>F29+J29+L29</f>
        <v>310</v>
      </c>
      <c r="C29" s="101" t="s">
        <v>125</v>
      </c>
      <c r="D29" s="100"/>
      <c r="E29" s="100"/>
      <c r="F29" s="100">
        <v>10</v>
      </c>
      <c r="G29" s="100">
        <v>10</v>
      </c>
      <c r="H29" s="100">
        <v>10</v>
      </c>
      <c r="I29" s="100"/>
      <c r="J29" s="100"/>
      <c r="K29" s="100"/>
      <c r="L29" s="100">
        <v>300</v>
      </c>
      <c r="M29" s="97">
        <v>2919.4</v>
      </c>
      <c r="N29" s="98" t="s">
        <v>126</v>
      </c>
      <c r="O29" s="71"/>
    </row>
    <row r="30" spans="1:15" s="30" customFormat="1" ht="19.5" customHeight="1" x14ac:dyDescent="0.25">
      <c r="A30" s="113" t="s">
        <v>71</v>
      </c>
      <c r="B30" s="113"/>
      <c r="C30" s="113"/>
      <c r="D30" s="113"/>
      <c r="E30" s="113"/>
      <c r="F30" s="113"/>
      <c r="G30" s="113"/>
      <c r="H30" s="113"/>
      <c r="I30" s="113"/>
      <c r="J30" s="113"/>
      <c r="K30" s="113"/>
      <c r="L30" s="113"/>
      <c r="M30" s="113"/>
      <c r="N30" s="113"/>
      <c r="O30" s="71"/>
    </row>
    <row r="31" spans="1:15" s="30" customFormat="1" ht="153" customHeight="1" x14ac:dyDescent="0.25">
      <c r="A31" s="99" t="s">
        <v>72</v>
      </c>
      <c r="B31" s="100"/>
      <c r="C31" s="100"/>
      <c r="D31" s="100"/>
      <c r="E31" s="100"/>
      <c r="F31" s="100"/>
      <c r="G31" s="100"/>
      <c r="H31" s="100"/>
      <c r="I31" s="102"/>
      <c r="J31" s="100"/>
      <c r="K31" s="100"/>
      <c r="L31" s="100"/>
      <c r="M31" s="96"/>
      <c r="N31" s="99" t="s">
        <v>100</v>
      </c>
      <c r="O31" s="71"/>
    </row>
    <row r="32" spans="1:15" s="30" customFormat="1" ht="27" customHeight="1" x14ac:dyDescent="0.25">
      <c r="A32" s="114" t="s">
        <v>73</v>
      </c>
      <c r="B32" s="114"/>
      <c r="C32" s="114"/>
      <c r="D32" s="114"/>
      <c r="E32" s="114"/>
      <c r="F32" s="114"/>
      <c r="G32" s="114"/>
      <c r="H32" s="114"/>
      <c r="I32" s="114"/>
      <c r="J32" s="114"/>
      <c r="K32" s="114"/>
      <c r="L32" s="114"/>
      <c r="M32" s="114"/>
      <c r="N32" s="114"/>
      <c r="O32" s="71"/>
    </row>
    <row r="33" spans="1:15" s="30" customFormat="1" ht="395.25" customHeight="1" x14ac:dyDescent="0.25">
      <c r="A33" s="99" t="s">
        <v>74</v>
      </c>
      <c r="B33" s="100">
        <f>F33+J33+L33</f>
        <v>10</v>
      </c>
      <c r="C33" s="100">
        <v>9.5</v>
      </c>
      <c r="D33" s="100"/>
      <c r="E33" s="100"/>
      <c r="F33" s="100">
        <v>10</v>
      </c>
      <c r="G33" s="100">
        <v>10</v>
      </c>
      <c r="H33" s="100">
        <v>9.5</v>
      </c>
      <c r="I33" s="100">
        <v>9.5</v>
      </c>
      <c r="J33" s="100"/>
      <c r="K33" s="100"/>
      <c r="L33" s="100">
        <v>0</v>
      </c>
      <c r="M33" s="96">
        <v>0</v>
      </c>
      <c r="N33" s="99" t="s">
        <v>75</v>
      </c>
      <c r="O33" s="71"/>
    </row>
    <row r="34" spans="1:15" ht="383.25" customHeight="1" x14ac:dyDescent="0.25">
      <c r="A34" s="99" t="s">
        <v>76</v>
      </c>
      <c r="B34" s="96">
        <f>F34+J34+L34</f>
        <v>100</v>
      </c>
      <c r="C34" s="96">
        <v>34.9</v>
      </c>
      <c r="D34" s="96"/>
      <c r="E34" s="96"/>
      <c r="F34" s="96">
        <v>100</v>
      </c>
      <c r="G34" s="96">
        <v>100</v>
      </c>
      <c r="H34" s="96">
        <v>35</v>
      </c>
      <c r="I34" s="96">
        <v>34.9</v>
      </c>
      <c r="J34" s="96"/>
      <c r="K34" s="96"/>
      <c r="L34" s="96">
        <v>0</v>
      </c>
      <c r="M34" s="96">
        <v>0</v>
      </c>
      <c r="N34" s="99" t="s">
        <v>127</v>
      </c>
    </row>
    <row r="35" spans="1:15" ht="24.75" customHeight="1" x14ac:dyDescent="0.25">
      <c r="A35" s="87" t="s">
        <v>77</v>
      </c>
      <c r="B35" s="103">
        <f>B14+B15+B16+B17+B19+B20+B21+B22+B23+B24+B25+B27+B29+B33+B34</f>
        <v>20550</v>
      </c>
      <c r="C35" s="103">
        <f>C14+C15+C16+C17+C19+C20+C21+C22+C23+C24+C25+C27+C29+C33+C34</f>
        <v>30656.600000000002</v>
      </c>
      <c r="D35" s="103">
        <f>D14+D15+D16+D17+D19+D20+D21+D22+D23+D24+D25+D27+D29+D33+D34</f>
        <v>0</v>
      </c>
      <c r="E35" s="103">
        <f t="shared" ref="E35:L35" si="0">E14+E15+E16+E17+E19+E20+E21+E22+E23+E24+E25+E27+E29+E33+E34</f>
        <v>0</v>
      </c>
      <c r="F35" s="103">
        <f t="shared" si="0"/>
        <v>450</v>
      </c>
      <c r="G35" s="103">
        <f t="shared" si="0"/>
        <v>450</v>
      </c>
      <c r="H35" s="103">
        <f>H14+H15+H16+H17+H19+H20+H21+H22+H23+H24+H25+H27+H29+H33+H34</f>
        <v>384.5</v>
      </c>
      <c r="I35" s="103">
        <f t="shared" si="0"/>
        <v>187</v>
      </c>
      <c r="J35" s="103">
        <f t="shared" si="0"/>
        <v>0</v>
      </c>
      <c r="K35" s="103">
        <f t="shared" si="0"/>
        <v>0</v>
      </c>
      <c r="L35" s="103">
        <f t="shared" si="0"/>
        <v>20100</v>
      </c>
      <c r="M35" s="103">
        <f>M14+M15+M16+M17+M19+M20+M21+M22+M23+M24+M25+M27+M29+M33+M34</f>
        <v>30469.599999999999</v>
      </c>
      <c r="N35" s="85"/>
    </row>
    <row r="36" spans="1:15" ht="31.5" customHeight="1" x14ac:dyDescent="0.25">
      <c r="A36" s="64" t="s">
        <v>34</v>
      </c>
      <c r="B36" s="104"/>
      <c r="C36" s="86"/>
      <c r="D36" s="86"/>
      <c r="E36" s="86"/>
      <c r="F36" s="86"/>
      <c r="G36" s="86"/>
      <c r="H36" s="86"/>
      <c r="I36" s="86"/>
      <c r="J36" s="86"/>
      <c r="K36" s="86"/>
      <c r="L36" s="86"/>
      <c r="M36" s="86"/>
      <c r="N36" s="86"/>
    </row>
    <row r="37" spans="1:15" ht="105.75" customHeight="1" x14ac:dyDescent="0.25">
      <c r="A37" s="39" t="s">
        <v>44</v>
      </c>
      <c r="B37" s="109">
        <f>D37+J37+G37</f>
        <v>1564.08</v>
      </c>
      <c r="C37" s="32">
        <f>E37+I37+K37+M37</f>
        <v>1564.08</v>
      </c>
      <c r="D37" s="32"/>
      <c r="E37" s="32"/>
      <c r="F37" s="63">
        <v>1564.08</v>
      </c>
      <c r="G37" s="63">
        <v>1564.08</v>
      </c>
      <c r="H37" s="63">
        <v>1564.08</v>
      </c>
      <c r="I37" s="63">
        <v>1564.08</v>
      </c>
      <c r="J37" s="32">
        <v>0</v>
      </c>
      <c r="K37" s="32">
        <v>0</v>
      </c>
      <c r="L37" s="32">
        <v>0</v>
      </c>
      <c r="M37" s="33">
        <v>0</v>
      </c>
      <c r="N37" s="34" t="s">
        <v>84</v>
      </c>
    </row>
    <row r="38" spans="1:15" ht="107.25" customHeight="1" x14ac:dyDescent="0.25">
      <c r="A38" s="39" t="s">
        <v>45</v>
      </c>
      <c r="B38" s="109">
        <f t="shared" ref="B38:B40" si="1">D38+J38+L38+G38</f>
        <v>1000</v>
      </c>
      <c r="C38" s="32">
        <f t="shared" ref="C38:C40" si="2">E38+I38+K38+M38</f>
        <v>1000</v>
      </c>
      <c r="D38" s="35">
        <v>0</v>
      </c>
      <c r="E38" s="35"/>
      <c r="F38" s="35">
        <v>1000</v>
      </c>
      <c r="G38" s="35">
        <v>1000</v>
      </c>
      <c r="H38" s="35">
        <v>1000</v>
      </c>
      <c r="I38" s="35">
        <v>1000</v>
      </c>
      <c r="J38" s="35">
        <v>0</v>
      </c>
      <c r="K38" s="35">
        <v>0</v>
      </c>
      <c r="L38" s="35">
        <v>0</v>
      </c>
      <c r="M38" s="36">
        <v>0</v>
      </c>
      <c r="N38" s="93" t="s">
        <v>138</v>
      </c>
    </row>
    <row r="39" spans="1:15" ht="95.25" customHeight="1" x14ac:dyDescent="0.25">
      <c r="A39" s="39" t="s">
        <v>46</v>
      </c>
      <c r="B39" s="109">
        <f t="shared" si="1"/>
        <v>3463.32</v>
      </c>
      <c r="C39" s="32">
        <f t="shared" si="2"/>
        <v>3463.32</v>
      </c>
      <c r="D39" s="32">
        <v>0</v>
      </c>
      <c r="E39" s="32"/>
      <c r="F39" s="32">
        <v>3463.32</v>
      </c>
      <c r="G39" s="32">
        <v>3463.32</v>
      </c>
      <c r="H39" s="32">
        <v>3463.32</v>
      </c>
      <c r="I39" s="32">
        <v>3463.32</v>
      </c>
      <c r="J39" s="32">
        <v>0</v>
      </c>
      <c r="K39" s="32">
        <v>0</v>
      </c>
      <c r="L39" s="32">
        <v>0</v>
      </c>
      <c r="M39" s="33">
        <v>0</v>
      </c>
      <c r="N39" s="34" t="s">
        <v>85</v>
      </c>
    </row>
    <row r="40" spans="1:15" ht="87.75" customHeight="1" x14ac:dyDescent="0.25">
      <c r="A40" s="39" t="s">
        <v>47</v>
      </c>
      <c r="B40" s="109">
        <f t="shared" si="1"/>
        <v>156.5</v>
      </c>
      <c r="C40" s="32">
        <f t="shared" si="2"/>
        <v>156.5</v>
      </c>
      <c r="D40" s="32">
        <v>0</v>
      </c>
      <c r="E40" s="32"/>
      <c r="F40" s="32">
        <v>156.5</v>
      </c>
      <c r="G40" s="32">
        <v>156.5</v>
      </c>
      <c r="H40" s="32">
        <v>156.5</v>
      </c>
      <c r="I40" s="32">
        <v>156.5</v>
      </c>
      <c r="J40" s="32">
        <v>0</v>
      </c>
      <c r="K40" s="32">
        <v>0</v>
      </c>
      <c r="L40" s="32">
        <v>0</v>
      </c>
      <c r="M40" s="32">
        <v>0</v>
      </c>
      <c r="N40" s="83" t="s">
        <v>108</v>
      </c>
    </row>
    <row r="41" spans="1:15" ht="27" customHeight="1" x14ac:dyDescent="0.25">
      <c r="A41" s="65" t="s">
        <v>7</v>
      </c>
      <c r="B41" s="37">
        <f t="shared" ref="B41:M41" si="3">SUM(B37:B40)</f>
        <v>6183.9</v>
      </c>
      <c r="C41" s="37">
        <f t="shared" si="3"/>
        <v>6183.9</v>
      </c>
      <c r="D41" s="37">
        <f t="shared" si="3"/>
        <v>0</v>
      </c>
      <c r="E41" s="37">
        <f t="shared" si="3"/>
        <v>0</v>
      </c>
      <c r="F41" s="37">
        <f t="shared" si="3"/>
        <v>6183.9</v>
      </c>
      <c r="G41" s="37">
        <f t="shared" si="3"/>
        <v>6183.9</v>
      </c>
      <c r="H41" s="37">
        <f t="shared" si="3"/>
        <v>6183.9</v>
      </c>
      <c r="I41" s="37">
        <f t="shared" si="3"/>
        <v>6183.9</v>
      </c>
      <c r="J41" s="37">
        <f t="shared" si="3"/>
        <v>0</v>
      </c>
      <c r="K41" s="37">
        <f t="shared" si="3"/>
        <v>0</v>
      </c>
      <c r="L41" s="37">
        <f t="shared" si="3"/>
        <v>0</v>
      </c>
      <c r="M41" s="37">
        <f t="shared" si="3"/>
        <v>0</v>
      </c>
      <c r="N41" s="27"/>
    </row>
    <row r="42" spans="1:15" ht="26.25" customHeight="1" x14ac:dyDescent="0.25">
      <c r="A42" s="115" t="s">
        <v>8</v>
      </c>
      <c r="B42" s="115"/>
      <c r="C42" s="115"/>
      <c r="D42" s="115"/>
      <c r="E42" s="115"/>
      <c r="F42" s="115"/>
      <c r="G42" s="115"/>
      <c r="H42" s="115"/>
      <c r="I42" s="115"/>
      <c r="J42" s="115"/>
      <c r="K42" s="115"/>
      <c r="L42" s="115"/>
      <c r="M42" s="115"/>
      <c r="N42" s="115"/>
    </row>
    <row r="43" spans="1:15" ht="26.25" customHeight="1" x14ac:dyDescent="0.25">
      <c r="A43" s="66" t="s">
        <v>38</v>
      </c>
      <c r="B43" s="78"/>
      <c r="C43" s="78"/>
      <c r="D43" s="81"/>
      <c r="E43" s="81"/>
      <c r="F43" s="81"/>
      <c r="G43" s="81"/>
      <c r="H43" s="81"/>
      <c r="I43" s="81"/>
      <c r="J43" s="81"/>
      <c r="K43" s="81"/>
      <c r="L43" s="81"/>
      <c r="M43" s="81"/>
      <c r="N43" s="78"/>
    </row>
    <row r="44" spans="1:15" ht="106.5" customHeight="1" x14ac:dyDescent="0.25">
      <c r="A44" s="34" t="s">
        <v>9</v>
      </c>
      <c r="B44" s="32">
        <f>D44+J44+L44+G44</f>
        <v>2132.5</v>
      </c>
      <c r="C44" s="32">
        <f t="shared" ref="C44:C54" si="4">E44+I44+K44+M44</f>
        <v>2132.5</v>
      </c>
      <c r="D44" s="35">
        <v>0</v>
      </c>
      <c r="E44" s="35">
        <v>0</v>
      </c>
      <c r="F44" s="61">
        <v>2132.5</v>
      </c>
      <c r="G44" s="35">
        <v>2132.5</v>
      </c>
      <c r="H44" s="35">
        <v>2132.5</v>
      </c>
      <c r="I44" s="35">
        <v>2132.5</v>
      </c>
      <c r="J44" s="35">
        <v>0</v>
      </c>
      <c r="K44" s="35">
        <v>0</v>
      </c>
      <c r="L44" s="35">
        <v>0</v>
      </c>
      <c r="M44" s="36">
        <v>0</v>
      </c>
      <c r="N44" s="73" t="s">
        <v>115</v>
      </c>
      <c r="O44" s="70" t="s">
        <v>103</v>
      </c>
    </row>
    <row r="45" spans="1:15" ht="59.25" customHeight="1" x14ac:dyDescent="0.25">
      <c r="A45" s="34" t="s">
        <v>10</v>
      </c>
      <c r="B45" s="32">
        <f t="shared" ref="B45:B54" si="5">D45+J45+L45+G45</f>
        <v>335</v>
      </c>
      <c r="C45" s="32">
        <f t="shared" si="4"/>
        <v>335</v>
      </c>
      <c r="D45" s="35">
        <v>0</v>
      </c>
      <c r="E45" s="35">
        <v>0</v>
      </c>
      <c r="F45" s="35">
        <v>335</v>
      </c>
      <c r="G45" s="35">
        <v>335</v>
      </c>
      <c r="H45" s="35">
        <v>335</v>
      </c>
      <c r="I45" s="35">
        <v>335</v>
      </c>
      <c r="J45" s="35">
        <v>0</v>
      </c>
      <c r="K45" s="35">
        <v>0</v>
      </c>
      <c r="L45" s="35">
        <v>0</v>
      </c>
      <c r="M45" s="36">
        <v>0</v>
      </c>
      <c r="N45" s="39" t="s">
        <v>128</v>
      </c>
      <c r="O45" s="70" t="s">
        <v>102</v>
      </c>
    </row>
    <row r="46" spans="1:15" ht="67.5" customHeight="1" x14ac:dyDescent="0.25">
      <c r="A46" s="34" t="s">
        <v>11</v>
      </c>
      <c r="B46" s="32">
        <f>D46+J46+L46+G46</f>
        <v>144.80000000000001</v>
      </c>
      <c r="C46" s="32">
        <f t="shared" si="4"/>
        <v>144.80000000000001</v>
      </c>
      <c r="D46" s="35">
        <v>0</v>
      </c>
      <c r="E46" s="35">
        <v>0</v>
      </c>
      <c r="F46" s="35">
        <v>144.80000000000001</v>
      </c>
      <c r="G46" s="35">
        <v>144.80000000000001</v>
      </c>
      <c r="H46" s="35">
        <v>144.80000000000001</v>
      </c>
      <c r="I46" s="35">
        <v>144.80000000000001</v>
      </c>
      <c r="J46" s="35">
        <v>0</v>
      </c>
      <c r="K46" s="35">
        <v>0</v>
      </c>
      <c r="L46" s="35">
        <v>0</v>
      </c>
      <c r="M46" s="36">
        <v>0</v>
      </c>
      <c r="N46" s="39" t="s">
        <v>129</v>
      </c>
    </row>
    <row r="47" spans="1:15" s="76" customFormat="1" ht="63.75" customHeight="1" x14ac:dyDescent="0.25">
      <c r="A47" s="34" t="s">
        <v>12</v>
      </c>
      <c r="B47" s="32">
        <f t="shared" si="5"/>
        <v>3087.3</v>
      </c>
      <c r="C47" s="32">
        <f t="shared" si="4"/>
        <v>3087.3</v>
      </c>
      <c r="D47" s="35">
        <v>0</v>
      </c>
      <c r="E47" s="35">
        <v>0</v>
      </c>
      <c r="F47" s="35">
        <v>3087.3</v>
      </c>
      <c r="G47" s="35">
        <v>3087.3</v>
      </c>
      <c r="H47" s="35">
        <v>3087.3</v>
      </c>
      <c r="I47" s="35">
        <v>3087.3</v>
      </c>
      <c r="J47" s="35">
        <v>0</v>
      </c>
      <c r="K47" s="35">
        <v>0</v>
      </c>
      <c r="L47" s="35">
        <v>0</v>
      </c>
      <c r="M47" s="36"/>
      <c r="N47" s="84" t="s">
        <v>116</v>
      </c>
      <c r="O47" s="75"/>
    </row>
    <row r="48" spans="1:15" ht="101.25" customHeight="1" x14ac:dyDescent="0.25">
      <c r="A48" s="73" t="s">
        <v>13</v>
      </c>
      <c r="B48" s="63">
        <f>D48+J48+L48+G48</f>
        <v>1475.5</v>
      </c>
      <c r="C48" s="63">
        <f t="shared" si="4"/>
        <v>1475.5</v>
      </c>
      <c r="D48" s="61">
        <v>0</v>
      </c>
      <c r="E48" s="61">
        <v>0</v>
      </c>
      <c r="F48" s="61">
        <v>1475.5</v>
      </c>
      <c r="G48" s="61">
        <v>1475.5</v>
      </c>
      <c r="H48" s="61">
        <v>1475.5</v>
      </c>
      <c r="I48" s="61">
        <v>1475.5</v>
      </c>
      <c r="J48" s="61"/>
      <c r="K48" s="61"/>
      <c r="L48" s="61"/>
      <c r="M48" s="74"/>
      <c r="N48" s="84" t="s">
        <v>117</v>
      </c>
      <c r="O48" s="70" t="s">
        <v>111</v>
      </c>
    </row>
    <row r="49" spans="1:19" ht="72" customHeight="1" x14ac:dyDescent="0.25">
      <c r="A49" s="34" t="s">
        <v>14</v>
      </c>
      <c r="B49" s="35">
        <f t="shared" si="5"/>
        <v>50.1</v>
      </c>
      <c r="C49" s="35">
        <f t="shared" si="4"/>
        <v>50.1</v>
      </c>
      <c r="D49" s="35">
        <v>0</v>
      </c>
      <c r="E49" s="35">
        <v>0</v>
      </c>
      <c r="F49" s="35">
        <v>50.1</v>
      </c>
      <c r="G49" s="35">
        <v>50.1</v>
      </c>
      <c r="H49" s="35">
        <v>50.1</v>
      </c>
      <c r="I49" s="35">
        <v>50.1</v>
      </c>
      <c r="J49" s="35">
        <v>0</v>
      </c>
      <c r="K49" s="35">
        <v>0</v>
      </c>
      <c r="L49" s="35">
        <v>0</v>
      </c>
      <c r="M49" s="36">
        <v>0</v>
      </c>
      <c r="N49" s="84" t="s">
        <v>130</v>
      </c>
      <c r="O49" s="70" t="s">
        <v>112</v>
      </c>
    </row>
    <row r="50" spans="1:19" ht="273" customHeight="1" x14ac:dyDescent="0.25">
      <c r="A50" s="34" t="s">
        <v>15</v>
      </c>
      <c r="B50" s="35">
        <f t="shared" si="5"/>
        <v>21.3</v>
      </c>
      <c r="C50" s="35">
        <f t="shared" si="4"/>
        <v>21.3</v>
      </c>
      <c r="D50" s="35">
        <v>0</v>
      </c>
      <c r="E50" s="35">
        <v>0</v>
      </c>
      <c r="F50" s="35">
        <v>21.3</v>
      </c>
      <c r="G50" s="35">
        <v>21.3</v>
      </c>
      <c r="H50" s="35">
        <v>21.3</v>
      </c>
      <c r="I50" s="35">
        <v>21.3</v>
      </c>
      <c r="J50" s="35">
        <v>0</v>
      </c>
      <c r="K50" s="35">
        <v>0</v>
      </c>
      <c r="L50" s="35">
        <v>0</v>
      </c>
      <c r="M50" s="35">
        <v>0</v>
      </c>
      <c r="N50" s="84" t="s">
        <v>118</v>
      </c>
      <c r="O50" s="70" t="s">
        <v>113</v>
      </c>
    </row>
    <row r="51" spans="1:19" ht="158.25" customHeight="1" x14ac:dyDescent="0.25">
      <c r="A51" s="34" t="s">
        <v>16</v>
      </c>
      <c r="B51" s="35">
        <f t="shared" si="5"/>
        <v>40.4</v>
      </c>
      <c r="C51" s="35">
        <f t="shared" si="4"/>
        <v>40.4</v>
      </c>
      <c r="D51" s="35">
        <v>0</v>
      </c>
      <c r="E51" s="35">
        <v>0</v>
      </c>
      <c r="F51" s="35">
        <v>40.4</v>
      </c>
      <c r="G51" s="35">
        <v>40.4</v>
      </c>
      <c r="H51" s="35">
        <v>40.4</v>
      </c>
      <c r="I51" s="35">
        <v>40.4</v>
      </c>
      <c r="J51" s="35">
        <v>0</v>
      </c>
      <c r="K51" s="35">
        <v>0</v>
      </c>
      <c r="L51" s="35">
        <v>0</v>
      </c>
      <c r="M51" s="35">
        <v>0</v>
      </c>
      <c r="N51" s="84" t="s">
        <v>119</v>
      </c>
    </row>
    <row r="52" spans="1:19" ht="108.75" customHeight="1" x14ac:dyDescent="0.25">
      <c r="A52" s="34" t="s">
        <v>17</v>
      </c>
      <c r="B52" s="35">
        <v>8531.2000000000007</v>
      </c>
      <c r="C52" s="35">
        <f t="shared" si="4"/>
        <v>8531.2000000000007</v>
      </c>
      <c r="D52" s="35">
        <v>0</v>
      </c>
      <c r="E52" s="35">
        <v>0</v>
      </c>
      <c r="F52" s="35">
        <v>8531.2000000000007</v>
      </c>
      <c r="G52" s="35">
        <v>8531.2000000000007</v>
      </c>
      <c r="H52" s="35">
        <v>8531.2000000000007</v>
      </c>
      <c r="I52" s="35">
        <v>8531.2000000000007</v>
      </c>
      <c r="J52" s="35">
        <v>0</v>
      </c>
      <c r="K52" s="35">
        <v>0</v>
      </c>
      <c r="L52" s="35">
        <v>0</v>
      </c>
      <c r="M52" s="35">
        <v>0</v>
      </c>
      <c r="N52" s="91" t="s">
        <v>131</v>
      </c>
      <c r="O52" s="70" t="s">
        <v>104</v>
      </c>
    </row>
    <row r="53" spans="1:19" s="76" customFormat="1" ht="203.25" customHeight="1" x14ac:dyDescent="0.25">
      <c r="A53" s="34" t="s">
        <v>18</v>
      </c>
      <c r="B53" s="35">
        <f t="shared" si="5"/>
        <v>179.6</v>
      </c>
      <c r="C53" s="35">
        <f t="shared" si="4"/>
        <v>179.6</v>
      </c>
      <c r="D53" s="35">
        <v>0</v>
      </c>
      <c r="E53" s="35">
        <v>0</v>
      </c>
      <c r="F53" s="35">
        <v>179.6</v>
      </c>
      <c r="G53" s="35">
        <v>179.6</v>
      </c>
      <c r="H53" s="35">
        <v>179.6</v>
      </c>
      <c r="I53" s="35">
        <v>179.6</v>
      </c>
      <c r="J53" s="35">
        <v>0</v>
      </c>
      <c r="K53" s="35">
        <v>0</v>
      </c>
      <c r="L53" s="35">
        <v>0</v>
      </c>
      <c r="M53" s="35">
        <v>0</v>
      </c>
      <c r="N53" s="84" t="s">
        <v>132</v>
      </c>
      <c r="O53" s="75"/>
      <c r="S53" s="77"/>
    </row>
    <row r="54" spans="1:19" ht="156" customHeight="1" x14ac:dyDescent="0.25">
      <c r="A54" s="73" t="s">
        <v>19</v>
      </c>
      <c r="B54" s="63">
        <f t="shared" si="5"/>
        <v>175</v>
      </c>
      <c r="C54" s="63">
        <f t="shared" si="4"/>
        <v>175</v>
      </c>
      <c r="D54" s="61">
        <v>0</v>
      </c>
      <c r="E54" s="61">
        <v>0</v>
      </c>
      <c r="F54" s="61">
        <v>175</v>
      </c>
      <c r="G54" s="61">
        <v>175</v>
      </c>
      <c r="H54" s="61">
        <v>175</v>
      </c>
      <c r="I54" s="61">
        <v>175</v>
      </c>
      <c r="J54" s="61">
        <v>0</v>
      </c>
      <c r="K54" s="61">
        <v>0</v>
      </c>
      <c r="L54" s="61">
        <v>0</v>
      </c>
      <c r="M54" s="74">
        <v>0</v>
      </c>
      <c r="N54" s="84" t="s">
        <v>109</v>
      </c>
      <c r="P54" s="67"/>
    </row>
    <row r="55" spans="1:19" ht="120.75" customHeight="1" x14ac:dyDescent="0.25">
      <c r="A55" s="73" t="s">
        <v>141</v>
      </c>
      <c r="B55" s="61">
        <v>697.6</v>
      </c>
      <c r="C55" s="61">
        <v>697.6</v>
      </c>
      <c r="D55" s="61"/>
      <c r="E55" s="61"/>
      <c r="F55" s="61">
        <v>697.6</v>
      </c>
      <c r="G55" s="61">
        <v>697.6</v>
      </c>
      <c r="H55" s="61">
        <v>697.6</v>
      </c>
      <c r="I55" s="61">
        <v>697.6</v>
      </c>
      <c r="J55" s="61"/>
      <c r="K55" s="61"/>
      <c r="L55" s="61"/>
      <c r="M55" s="74"/>
      <c r="N55" s="105" t="s">
        <v>142</v>
      </c>
      <c r="P55" s="67"/>
    </row>
    <row r="56" spans="1:19" s="53" customFormat="1" ht="24" customHeight="1" x14ac:dyDescent="0.25">
      <c r="A56" s="106" t="s">
        <v>35</v>
      </c>
      <c r="B56" s="58">
        <f>SUM(B44:B55)</f>
        <v>16870.300000000003</v>
      </c>
      <c r="C56" s="58">
        <f>SUM(C44:C55)</f>
        <v>16870.300000000003</v>
      </c>
      <c r="D56" s="58">
        <f t="shared" ref="D56:E56" si="6">SUM(D44:D54)</f>
        <v>0</v>
      </c>
      <c r="E56" s="58">
        <f t="shared" si="6"/>
        <v>0</v>
      </c>
      <c r="F56" s="58">
        <f>SUM(F44:F55)</f>
        <v>16870.300000000003</v>
      </c>
      <c r="G56" s="58">
        <f t="shared" ref="G56:I56" si="7">SUM(G44:G55)</f>
        <v>16870.300000000003</v>
      </c>
      <c r="H56" s="58">
        <f t="shared" si="7"/>
        <v>16870.300000000003</v>
      </c>
      <c r="I56" s="58">
        <f t="shared" si="7"/>
        <v>16870.300000000003</v>
      </c>
      <c r="J56" s="58">
        <f t="shared" ref="J56:M56" si="8">SUM(J44:J54)</f>
        <v>0</v>
      </c>
      <c r="K56" s="58">
        <f t="shared" si="8"/>
        <v>0</v>
      </c>
      <c r="L56" s="58">
        <f t="shared" si="8"/>
        <v>0</v>
      </c>
      <c r="M56" s="58">
        <f t="shared" si="8"/>
        <v>0</v>
      </c>
      <c r="N56" s="107"/>
      <c r="O56" s="108"/>
    </row>
    <row r="57" spans="1:19" ht="27.75" customHeight="1" x14ac:dyDescent="0.25">
      <c r="A57" s="115" t="s">
        <v>20</v>
      </c>
      <c r="B57" s="115"/>
      <c r="C57" s="115"/>
      <c r="D57" s="115"/>
      <c r="E57" s="115"/>
      <c r="F57" s="115"/>
      <c r="G57" s="115"/>
      <c r="H57" s="115"/>
      <c r="I57" s="115"/>
      <c r="J57" s="115"/>
      <c r="K57" s="115"/>
      <c r="L57" s="115"/>
      <c r="M57" s="115"/>
      <c r="N57" s="115"/>
    </row>
    <row r="58" spans="1:19" ht="27.75" customHeight="1" x14ac:dyDescent="0.25">
      <c r="A58" s="64" t="s">
        <v>39</v>
      </c>
      <c r="B58" s="81"/>
      <c r="C58" s="81"/>
      <c r="D58" s="81"/>
      <c r="E58" s="81"/>
      <c r="F58" s="81"/>
      <c r="G58" s="81"/>
      <c r="H58" s="81"/>
      <c r="I58" s="81"/>
      <c r="J58" s="81"/>
      <c r="K58" s="81"/>
      <c r="L58" s="81"/>
      <c r="M58" s="81"/>
      <c r="N58" s="81"/>
      <c r="O58" s="70" t="s">
        <v>105</v>
      </c>
    </row>
    <row r="59" spans="1:19" ht="96.75" customHeight="1" x14ac:dyDescent="0.25">
      <c r="A59" s="34" t="s">
        <v>21</v>
      </c>
      <c r="B59" s="35">
        <f>D59</f>
        <v>166674.5</v>
      </c>
      <c r="C59" s="35">
        <v>166674.5</v>
      </c>
      <c r="D59" s="35">
        <v>166674.5</v>
      </c>
      <c r="E59" s="35">
        <v>166674.5</v>
      </c>
      <c r="F59" s="35">
        <v>0</v>
      </c>
      <c r="G59" s="35">
        <v>0</v>
      </c>
      <c r="H59" s="35">
        <v>0</v>
      </c>
      <c r="I59" s="35"/>
      <c r="J59" s="35">
        <v>0</v>
      </c>
      <c r="K59" s="35">
        <v>0</v>
      </c>
      <c r="L59" s="35">
        <v>0</v>
      </c>
      <c r="M59" s="35">
        <v>0</v>
      </c>
      <c r="N59" s="85" t="s">
        <v>139</v>
      </c>
      <c r="O59" s="70" t="s">
        <v>106</v>
      </c>
    </row>
    <row r="60" spans="1:19" ht="186.75" customHeight="1" x14ac:dyDescent="0.25">
      <c r="A60" s="34" t="s">
        <v>22</v>
      </c>
      <c r="B60" s="35">
        <v>880.2</v>
      </c>
      <c r="C60" s="35">
        <v>880.2</v>
      </c>
      <c r="D60" s="35">
        <v>880.2</v>
      </c>
      <c r="E60" s="35">
        <v>880.2</v>
      </c>
      <c r="F60" s="35">
        <v>0</v>
      </c>
      <c r="G60" s="35">
        <v>0</v>
      </c>
      <c r="H60" s="35">
        <v>0</v>
      </c>
      <c r="I60" s="35">
        <v>0</v>
      </c>
      <c r="J60" s="35">
        <v>0</v>
      </c>
      <c r="K60" s="35">
        <v>0</v>
      </c>
      <c r="L60" s="35">
        <v>0</v>
      </c>
      <c r="M60" s="35">
        <v>0</v>
      </c>
      <c r="N60" s="51" t="s">
        <v>133</v>
      </c>
    </row>
    <row r="61" spans="1:19" ht="140.25" customHeight="1" x14ac:dyDescent="0.25">
      <c r="A61" s="34" t="s">
        <v>23</v>
      </c>
      <c r="B61" s="35">
        <v>2296.1</v>
      </c>
      <c r="C61" s="35">
        <v>2296.1</v>
      </c>
      <c r="D61" s="35">
        <v>2296.1</v>
      </c>
      <c r="E61" s="35">
        <v>2296.1</v>
      </c>
      <c r="F61" s="35">
        <v>0</v>
      </c>
      <c r="G61" s="35">
        <v>0</v>
      </c>
      <c r="H61" s="35">
        <v>0</v>
      </c>
      <c r="I61" s="35"/>
      <c r="J61" s="35">
        <v>0</v>
      </c>
      <c r="K61" s="35">
        <v>0</v>
      </c>
      <c r="L61" s="35">
        <v>0</v>
      </c>
      <c r="M61" s="35">
        <v>0</v>
      </c>
      <c r="N61" s="51" t="s">
        <v>134</v>
      </c>
      <c r="O61" s="70" t="s">
        <v>107</v>
      </c>
    </row>
    <row r="62" spans="1:19" ht="45" customHeight="1" x14ac:dyDescent="0.25">
      <c r="A62" s="34" t="s">
        <v>24</v>
      </c>
      <c r="B62" s="35">
        <v>8807.2999999999993</v>
      </c>
      <c r="C62" s="35">
        <v>8807.2999999999993</v>
      </c>
      <c r="D62" s="35">
        <v>8807.2999999999993</v>
      </c>
      <c r="E62" s="35">
        <v>8807.2999999999993</v>
      </c>
      <c r="F62" s="35">
        <v>0</v>
      </c>
      <c r="G62" s="35">
        <v>0</v>
      </c>
      <c r="H62" s="35">
        <v>0</v>
      </c>
      <c r="I62" s="61"/>
      <c r="J62" s="35">
        <v>0</v>
      </c>
      <c r="K62" s="35">
        <v>0</v>
      </c>
      <c r="L62" s="35">
        <v>0</v>
      </c>
      <c r="M62" s="35">
        <v>0</v>
      </c>
      <c r="N62" s="51" t="s">
        <v>135</v>
      </c>
    </row>
    <row r="63" spans="1:19" ht="24.75" customHeight="1" x14ac:dyDescent="0.25">
      <c r="A63" s="27" t="s">
        <v>36</v>
      </c>
      <c r="B63" s="37">
        <f>SUM(B59:B62)</f>
        <v>178658.1</v>
      </c>
      <c r="C63" s="37">
        <f t="shared" ref="C63:E63" si="9">SUM(C59:C62)</f>
        <v>178658.1</v>
      </c>
      <c r="D63" s="37">
        <f t="shared" si="9"/>
        <v>178658.1</v>
      </c>
      <c r="E63" s="37">
        <f t="shared" si="9"/>
        <v>178658.1</v>
      </c>
      <c r="F63" s="37">
        <f t="shared" ref="F63:L63" si="10">SUM(F59:F62)</f>
        <v>0</v>
      </c>
      <c r="G63" s="37">
        <f t="shared" si="10"/>
        <v>0</v>
      </c>
      <c r="H63" s="37">
        <f t="shared" si="10"/>
        <v>0</v>
      </c>
      <c r="I63" s="37">
        <f t="shared" si="10"/>
        <v>0</v>
      </c>
      <c r="J63" s="37">
        <f t="shared" si="10"/>
        <v>0</v>
      </c>
      <c r="K63" s="37">
        <f t="shared" si="10"/>
        <v>0</v>
      </c>
      <c r="L63" s="37">
        <f t="shared" si="10"/>
        <v>0</v>
      </c>
      <c r="M63" s="37">
        <f>SUM(M59:M62)</f>
        <v>0</v>
      </c>
      <c r="N63" s="39"/>
    </row>
    <row r="64" spans="1:19" ht="30" customHeight="1" x14ac:dyDescent="0.25">
      <c r="A64" s="122" t="s">
        <v>51</v>
      </c>
      <c r="B64" s="122"/>
      <c r="C64" s="122"/>
      <c r="D64" s="122"/>
      <c r="E64" s="122"/>
      <c r="F64" s="122"/>
      <c r="G64" s="122"/>
      <c r="H64" s="122"/>
      <c r="I64" s="122"/>
      <c r="J64" s="122"/>
      <c r="K64" s="122"/>
      <c r="L64" s="122"/>
      <c r="M64" s="122"/>
      <c r="N64" s="122"/>
    </row>
    <row r="65" spans="1:15" ht="141" customHeight="1" x14ac:dyDescent="0.25">
      <c r="A65" s="27" t="s">
        <v>78</v>
      </c>
      <c r="B65" s="111">
        <v>75599.5</v>
      </c>
      <c r="C65" s="111">
        <f t="shared" ref="C65" si="11">E65+I65+K65+M65</f>
        <v>75599.5</v>
      </c>
      <c r="D65" s="112"/>
      <c r="E65" s="112"/>
      <c r="F65" s="111">
        <v>75599.5</v>
      </c>
      <c r="G65" s="111">
        <v>75599.5</v>
      </c>
      <c r="H65" s="111">
        <v>75599.5</v>
      </c>
      <c r="I65" s="111">
        <v>75599.5</v>
      </c>
      <c r="J65" s="19"/>
      <c r="K65" s="19"/>
      <c r="L65" s="19"/>
      <c r="M65" s="19"/>
      <c r="N65" s="39" t="s">
        <v>136</v>
      </c>
    </row>
    <row r="66" spans="1:15" s="29" customFormat="1" ht="33" customHeight="1" x14ac:dyDescent="0.25">
      <c r="A66" s="27" t="s">
        <v>99</v>
      </c>
      <c r="B66" s="41">
        <v>75599.5</v>
      </c>
      <c r="C66" s="41">
        <v>75599.5</v>
      </c>
      <c r="D66" s="41"/>
      <c r="E66" s="41"/>
      <c r="F66" s="41">
        <v>75599.5</v>
      </c>
      <c r="G66" s="41">
        <v>75599.5</v>
      </c>
      <c r="H66" s="41">
        <v>75599.5</v>
      </c>
      <c r="I66" s="41">
        <v>75599.5</v>
      </c>
      <c r="J66" s="41">
        <f t="shared" ref="J66:M66" si="12">J41+J56+J63</f>
        <v>0</v>
      </c>
      <c r="K66" s="41">
        <f t="shared" si="12"/>
        <v>0</v>
      </c>
      <c r="L66" s="41">
        <f t="shared" si="12"/>
        <v>0</v>
      </c>
      <c r="M66" s="41">
        <f t="shared" si="12"/>
        <v>0</v>
      </c>
      <c r="N66" s="27"/>
      <c r="O66" s="72"/>
    </row>
    <row r="67" spans="1:15" s="68" customFormat="1" ht="30.75" customHeight="1" x14ac:dyDescent="0.25">
      <c r="A67" s="121" t="s">
        <v>97</v>
      </c>
      <c r="B67" s="121"/>
      <c r="C67" s="121"/>
      <c r="D67" s="121"/>
      <c r="E67" s="121"/>
      <c r="F67" s="121"/>
      <c r="G67" s="121"/>
      <c r="H67" s="121"/>
      <c r="I67" s="121"/>
      <c r="J67" s="121"/>
      <c r="K67" s="121"/>
      <c r="L67" s="121"/>
      <c r="M67" s="121"/>
      <c r="N67" s="121"/>
      <c r="O67" s="69"/>
    </row>
    <row r="68" spans="1:15" ht="54.75" customHeight="1" x14ac:dyDescent="0.25">
      <c r="A68" s="27" t="s">
        <v>98</v>
      </c>
      <c r="B68" s="110">
        <v>1000</v>
      </c>
      <c r="C68" s="110">
        <v>1000</v>
      </c>
      <c r="D68" s="85"/>
      <c r="E68" s="85"/>
      <c r="F68" s="110">
        <v>1000</v>
      </c>
      <c r="G68" s="110">
        <f>F68-M68</f>
        <v>1000</v>
      </c>
      <c r="H68" s="110">
        <v>1000</v>
      </c>
      <c r="I68" s="85">
        <v>1000</v>
      </c>
      <c r="J68" s="27"/>
      <c r="K68" s="27"/>
      <c r="L68" s="27"/>
      <c r="M68" s="27"/>
      <c r="N68" s="39" t="s">
        <v>137</v>
      </c>
    </row>
    <row r="69" spans="1:15" ht="27.75" customHeight="1" x14ac:dyDescent="0.25">
      <c r="A69" s="27" t="s">
        <v>35</v>
      </c>
      <c r="B69" s="92">
        <v>1000</v>
      </c>
      <c r="C69" s="92">
        <v>1000</v>
      </c>
      <c r="D69" s="88"/>
      <c r="E69" s="88"/>
      <c r="F69" s="92">
        <v>1000</v>
      </c>
      <c r="G69" s="92">
        <f>F69-M69</f>
        <v>1000</v>
      </c>
      <c r="H69" s="92">
        <v>1000</v>
      </c>
      <c r="I69" s="88">
        <v>1000</v>
      </c>
      <c r="J69" s="27"/>
      <c r="K69" s="27"/>
      <c r="L69" s="27"/>
      <c r="M69" s="27"/>
      <c r="N69" s="39"/>
    </row>
    <row r="70" spans="1:15" ht="30.75" customHeight="1" x14ac:dyDescent="0.25">
      <c r="A70" s="27" t="s">
        <v>37</v>
      </c>
      <c r="B70" s="41">
        <f>B35+B41+B56+B63+B66+B69</f>
        <v>298861.80000000005</v>
      </c>
      <c r="C70" s="41">
        <f t="shared" ref="C70:I70" si="13">C35+C41+C56+C63+C66+C69</f>
        <v>308968.40000000002</v>
      </c>
      <c r="D70" s="41">
        <f t="shared" si="13"/>
        <v>178658.1</v>
      </c>
      <c r="E70" s="41">
        <f t="shared" si="13"/>
        <v>178658.1</v>
      </c>
      <c r="F70" s="41">
        <f t="shared" si="13"/>
        <v>100103.70000000001</v>
      </c>
      <c r="G70" s="41">
        <f t="shared" si="13"/>
        <v>100103.70000000001</v>
      </c>
      <c r="H70" s="41">
        <f t="shared" si="13"/>
        <v>100038.20000000001</v>
      </c>
      <c r="I70" s="41">
        <f t="shared" si="13"/>
        <v>99840.700000000012</v>
      </c>
      <c r="J70" s="41">
        <f t="shared" ref="J70:M70" si="14">J44+J59+J66</f>
        <v>0</v>
      </c>
      <c r="K70" s="41">
        <f t="shared" si="14"/>
        <v>0</v>
      </c>
      <c r="L70" s="41">
        <f t="shared" si="14"/>
        <v>0</v>
      </c>
      <c r="M70" s="41">
        <f t="shared" si="14"/>
        <v>0</v>
      </c>
      <c r="N70" s="27"/>
    </row>
  </sheetData>
  <mergeCells count="23">
    <mergeCell ref="A67:N67"/>
    <mergeCell ref="A64:N64"/>
    <mergeCell ref="A4:N4"/>
    <mergeCell ref="A5:N5"/>
    <mergeCell ref="A6:N6"/>
    <mergeCell ref="A7:N7"/>
    <mergeCell ref="F10:I10"/>
    <mergeCell ref="B10:C10"/>
    <mergeCell ref="A57:N57"/>
    <mergeCell ref="A42:N42"/>
    <mergeCell ref="B9:M9"/>
    <mergeCell ref="D10:E10"/>
    <mergeCell ref="J10:K10"/>
    <mergeCell ref="L10:M10"/>
    <mergeCell ref="N9:N11"/>
    <mergeCell ref="A9:A11"/>
    <mergeCell ref="A30:N30"/>
    <mergeCell ref="A32:N32"/>
    <mergeCell ref="A13:N13"/>
    <mergeCell ref="A14:N14"/>
    <mergeCell ref="A15:N15"/>
    <mergeCell ref="A20:N20"/>
    <mergeCell ref="A28:N28"/>
  </mergeCells>
  <pageMargins left="0" right="0" top="0" bottom="0"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E11"/>
  <sheetViews>
    <sheetView workbookViewId="0">
      <selection sqref="A1:XFD15"/>
    </sheetView>
  </sheetViews>
  <sheetFormatPr defaultRowHeight="15" x14ac:dyDescent="0.25"/>
  <sheetData>
    <row r="6" spans="5:5" ht="15.75" thickBot="1" x14ac:dyDescent="0.3"/>
    <row r="7" spans="5:5" ht="16.5" thickBot="1" x14ac:dyDescent="0.3">
      <c r="E7" s="16">
        <v>175998</v>
      </c>
    </row>
    <row r="8" spans="5:5" ht="16.5" thickBot="1" x14ac:dyDescent="0.3">
      <c r="E8" s="17">
        <v>105.2</v>
      </c>
    </row>
    <row r="9" spans="5:5" ht="16.5" thickBot="1" x14ac:dyDescent="0.3">
      <c r="E9" s="17">
        <v>1328.5</v>
      </c>
    </row>
    <row r="10" spans="5:5" ht="16.5" thickBot="1" x14ac:dyDescent="0.3">
      <c r="E10" s="17">
        <v>5258</v>
      </c>
    </row>
    <row r="11" spans="5:5" x14ac:dyDescent="0.25">
      <c r="E11">
        <f>SUM(E7:E10)</f>
        <v>182689.7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78" zoomScaleNormal="78" workbookViewId="0">
      <selection activeCell="I8" sqref="I8"/>
    </sheetView>
  </sheetViews>
  <sheetFormatPr defaultRowHeight="15" x14ac:dyDescent="0.25"/>
  <cols>
    <col min="1" max="1" width="25.42578125" customWidth="1"/>
    <col min="2" max="4" width="14" bestFit="1" customWidth="1"/>
    <col min="5" max="5" width="12.7109375" bestFit="1" customWidth="1"/>
    <col min="6" max="8" width="12.5703125" customWidth="1"/>
    <col min="9" max="9" width="13.7109375" customWidth="1"/>
    <col min="10" max="11" width="7" customWidth="1"/>
    <col min="12" max="13" width="6.85546875" customWidth="1"/>
    <col min="14" max="14" width="35.42578125" customWidth="1"/>
  </cols>
  <sheetData>
    <row r="1" spans="1:14" ht="15.75" x14ac:dyDescent="0.25">
      <c r="A1" s="128" t="s">
        <v>42</v>
      </c>
      <c r="B1" s="128"/>
      <c r="C1" s="128"/>
      <c r="D1" s="128"/>
      <c r="E1" s="128"/>
      <c r="F1" s="128"/>
      <c r="G1" s="128"/>
      <c r="H1" s="128"/>
      <c r="I1" s="128"/>
      <c r="J1" s="128"/>
      <c r="K1" s="128"/>
      <c r="L1" s="128"/>
      <c r="M1" s="128"/>
      <c r="N1" s="128"/>
    </row>
    <row r="2" spans="1:14" ht="15.75" x14ac:dyDescent="0.25">
      <c r="A2" s="128" t="s">
        <v>0</v>
      </c>
      <c r="B2" s="128"/>
      <c r="C2" s="128"/>
      <c r="D2" s="128"/>
      <c r="E2" s="128"/>
      <c r="F2" s="128"/>
      <c r="G2" s="128"/>
      <c r="H2" s="128"/>
      <c r="I2" s="128"/>
      <c r="J2" s="128"/>
      <c r="K2" s="128"/>
      <c r="L2" s="128"/>
      <c r="M2" s="128"/>
      <c r="N2" s="128"/>
    </row>
    <row r="3" spans="1:14" ht="15.75" x14ac:dyDescent="0.25">
      <c r="A3" s="128" t="s">
        <v>43</v>
      </c>
      <c r="B3" s="128"/>
      <c r="C3" s="128"/>
      <c r="D3" s="128"/>
      <c r="E3" s="128"/>
      <c r="F3" s="128"/>
      <c r="G3" s="128"/>
      <c r="H3" s="128"/>
      <c r="I3" s="128"/>
      <c r="J3" s="128"/>
      <c r="K3" s="128"/>
      <c r="L3" s="128"/>
      <c r="M3" s="128"/>
      <c r="N3" s="128"/>
    </row>
    <row r="4" spans="1:14" ht="15.75" x14ac:dyDescent="0.25">
      <c r="A4" s="128" t="s">
        <v>87</v>
      </c>
      <c r="B4" s="128"/>
      <c r="C4" s="128"/>
      <c r="D4" s="128"/>
      <c r="E4" s="128"/>
      <c r="F4" s="128"/>
      <c r="G4" s="128"/>
      <c r="H4" s="128"/>
      <c r="I4" s="128"/>
      <c r="J4" s="128"/>
      <c r="K4" s="128"/>
      <c r="L4" s="128"/>
      <c r="M4" s="128"/>
      <c r="N4" s="128"/>
    </row>
    <row r="5" spans="1:14" ht="15.75" x14ac:dyDescent="0.25">
      <c r="A5" s="46"/>
      <c r="I5" s="53"/>
      <c r="J5" s="28"/>
      <c r="K5" s="28"/>
      <c r="L5" s="28"/>
      <c r="M5" s="28"/>
      <c r="N5" s="30"/>
    </row>
    <row r="6" spans="1:14" ht="18.75" customHeight="1" x14ac:dyDescent="0.25">
      <c r="A6" s="129" t="s">
        <v>25</v>
      </c>
      <c r="B6" s="132" t="s">
        <v>1</v>
      </c>
      <c r="C6" s="132"/>
      <c r="D6" s="132"/>
      <c r="E6" s="132"/>
      <c r="F6" s="132"/>
      <c r="G6" s="132"/>
      <c r="H6" s="132"/>
      <c r="I6" s="132"/>
      <c r="J6" s="132"/>
      <c r="K6" s="132"/>
      <c r="L6" s="132"/>
      <c r="M6" s="132"/>
      <c r="N6" s="116" t="s">
        <v>33</v>
      </c>
    </row>
    <row r="7" spans="1:14" ht="32.25" customHeight="1" x14ac:dyDescent="0.25">
      <c r="A7" s="130"/>
      <c r="B7" s="132" t="s">
        <v>2</v>
      </c>
      <c r="C7" s="132"/>
      <c r="D7" s="132" t="s">
        <v>26</v>
      </c>
      <c r="E7" s="132"/>
      <c r="F7" s="132" t="s">
        <v>27</v>
      </c>
      <c r="G7" s="132"/>
      <c r="H7" s="132"/>
      <c r="I7" s="132"/>
      <c r="J7" s="122" t="s">
        <v>31</v>
      </c>
      <c r="K7" s="122"/>
      <c r="L7" s="124" t="s">
        <v>32</v>
      </c>
      <c r="M7" s="125"/>
      <c r="N7" s="126"/>
    </row>
    <row r="8" spans="1:14" ht="89.25" x14ac:dyDescent="0.25">
      <c r="A8" s="131"/>
      <c r="B8" s="47" t="s">
        <v>3</v>
      </c>
      <c r="C8" s="47" t="s">
        <v>4</v>
      </c>
      <c r="D8" s="47" t="s">
        <v>3</v>
      </c>
      <c r="E8" s="47" t="s">
        <v>4</v>
      </c>
      <c r="F8" s="47" t="s">
        <v>5</v>
      </c>
      <c r="G8" s="47" t="s">
        <v>28</v>
      </c>
      <c r="H8" s="47" t="s">
        <v>29</v>
      </c>
      <c r="I8" s="54" t="s">
        <v>30</v>
      </c>
      <c r="J8" s="45" t="s">
        <v>3</v>
      </c>
      <c r="K8" s="45" t="s">
        <v>4</v>
      </c>
      <c r="L8" s="45" t="s">
        <v>3</v>
      </c>
      <c r="M8" s="45" t="s">
        <v>4</v>
      </c>
      <c r="N8" s="127"/>
    </row>
    <row r="9" spans="1:14" ht="15.75" x14ac:dyDescent="0.25">
      <c r="A9" s="8">
        <v>1</v>
      </c>
      <c r="B9" s="8">
        <v>2</v>
      </c>
      <c r="C9" s="8">
        <v>3</v>
      </c>
      <c r="D9" s="8">
        <v>4</v>
      </c>
      <c r="E9" s="8">
        <v>5</v>
      </c>
      <c r="F9" s="8">
        <v>6</v>
      </c>
      <c r="G9" s="8">
        <v>7</v>
      </c>
      <c r="H9" s="8">
        <v>8</v>
      </c>
      <c r="I9" s="55">
        <v>9</v>
      </c>
      <c r="J9" s="51">
        <v>10</v>
      </c>
      <c r="K9" s="51">
        <v>11</v>
      </c>
      <c r="L9" s="51">
        <v>12</v>
      </c>
      <c r="M9" s="51">
        <v>13</v>
      </c>
      <c r="N9" s="51">
        <v>14</v>
      </c>
    </row>
    <row r="10" spans="1:14" ht="19.5" customHeight="1" x14ac:dyDescent="0.25">
      <c r="A10" s="134" t="s">
        <v>52</v>
      </c>
      <c r="B10" s="134"/>
      <c r="C10" s="134"/>
      <c r="D10" s="134"/>
      <c r="E10" s="134"/>
      <c r="F10" s="134"/>
      <c r="G10" s="134"/>
      <c r="H10" s="134"/>
      <c r="I10" s="134"/>
      <c r="J10" s="134"/>
      <c r="K10" s="134"/>
      <c r="L10" s="134"/>
      <c r="M10" s="134"/>
      <c r="N10" s="134"/>
    </row>
    <row r="11" spans="1:14" ht="19.5" customHeight="1" x14ac:dyDescent="0.25">
      <c r="A11" s="134" t="s">
        <v>53</v>
      </c>
      <c r="B11" s="134"/>
      <c r="C11" s="134"/>
      <c r="D11" s="134"/>
      <c r="E11" s="134"/>
      <c r="F11" s="134"/>
      <c r="G11" s="134"/>
      <c r="H11" s="134"/>
      <c r="I11" s="134"/>
      <c r="J11" s="134"/>
      <c r="K11" s="134"/>
      <c r="L11" s="134"/>
      <c r="M11" s="134"/>
      <c r="N11" s="134"/>
    </row>
    <row r="12" spans="1:14" ht="21" customHeight="1" x14ac:dyDescent="0.25">
      <c r="A12" s="134" t="s">
        <v>54</v>
      </c>
      <c r="B12" s="135"/>
      <c r="C12" s="135"/>
      <c r="D12" s="134"/>
      <c r="E12" s="134"/>
      <c r="F12" s="134"/>
      <c r="G12" s="134"/>
      <c r="H12" s="134"/>
      <c r="I12" s="134"/>
      <c r="J12" s="134"/>
      <c r="K12" s="134"/>
      <c r="L12" s="134"/>
      <c r="M12" s="134"/>
      <c r="N12" s="134"/>
    </row>
    <row r="13" spans="1:14" ht="15" customHeight="1" x14ac:dyDescent="0.25">
      <c r="A13" s="136" t="s">
        <v>6</v>
      </c>
      <c r="B13" s="137"/>
      <c r="C13" s="137"/>
      <c r="D13" s="137"/>
      <c r="E13" s="137"/>
      <c r="F13" s="137"/>
      <c r="G13" s="137"/>
      <c r="H13" s="137"/>
      <c r="I13" s="137"/>
      <c r="J13" s="137"/>
      <c r="K13" s="137"/>
      <c r="L13" s="137"/>
      <c r="M13" s="137"/>
      <c r="N13" s="138"/>
    </row>
    <row r="14" spans="1:14" ht="16.5" customHeight="1" x14ac:dyDescent="0.25">
      <c r="A14" s="15" t="s">
        <v>34</v>
      </c>
      <c r="B14" s="20"/>
      <c r="C14" s="9"/>
      <c r="D14" s="9"/>
      <c r="E14" s="9"/>
      <c r="F14" s="9"/>
      <c r="G14" s="9"/>
      <c r="H14" s="9"/>
      <c r="I14" s="31"/>
      <c r="J14" s="31"/>
      <c r="K14" s="31"/>
      <c r="L14" s="31"/>
      <c r="M14" s="31"/>
      <c r="N14" s="49"/>
    </row>
    <row r="15" spans="1:14" ht="156" customHeight="1" x14ac:dyDescent="0.25">
      <c r="A15" s="1" t="s">
        <v>44</v>
      </c>
      <c r="B15" s="21">
        <f>D15+J15+G15</f>
        <v>1564.08</v>
      </c>
      <c r="C15" s="10">
        <f>E15+I15+K15+M15</f>
        <v>1564.08</v>
      </c>
      <c r="D15" s="11"/>
      <c r="E15" s="11"/>
      <c r="F15" s="12">
        <v>1564.08</v>
      </c>
      <c r="G15" s="12">
        <v>1564.08</v>
      </c>
      <c r="H15" s="12">
        <v>1564.08</v>
      </c>
      <c r="I15" s="12">
        <v>1564.08</v>
      </c>
      <c r="J15" s="32">
        <v>0</v>
      </c>
      <c r="K15" s="32">
        <v>0</v>
      </c>
      <c r="L15" s="32">
        <v>0</v>
      </c>
      <c r="M15" s="33">
        <v>0</v>
      </c>
      <c r="N15" s="34" t="s">
        <v>84</v>
      </c>
    </row>
    <row r="16" spans="1:14" ht="250.5" customHeight="1" x14ac:dyDescent="0.25">
      <c r="A16" s="1" t="s">
        <v>45</v>
      </c>
      <c r="B16" s="21">
        <f t="shared" ref="B16:B18" si="0">D16+J16+L16+G16</f>
        <v>1000</v>
      </c>
      <c r="C16" s="10">
        <f t="shared" ref="C16:C18" si="1">E16+I16+K16+M16</f>
        <v>314.2</v>
      </c>
      <c r="D16" s="13">
        <v>0</v>
      </c>
      <c r="E16" s="13"/>
      <c r="F16" s="13">
        <v>1000</v>
      </c>
      <c r="G16" s="13">
        <v>1000</v>
      </c>
      <c r="H16" s="13">
        <v>1000</v>
      </c>
      <c r="I16" s="57">
        <v>314.2</v>
      </c>
      <c r="J16" s="35">
        <v>0</v>
      </c>
      <c r="K16" s="35">
        <v>0</v>
      </c>
      <c r="L16" s="35">
        <v>0</v>
      </c>
      <c r="M16" s="36">
        <v>0</v>
      </c>
      <c r="N16" s="42" t="s">
        <v>86</v>
      </c>
    </row>
    <row r="17" spans="1:19" ht="139.5" customHeight="1" x14ac:dyDescent="0.25">
      <c r="A17" s="1" t="s">
        <v>46</v>
      </c>
      <c r="B17" s="21">
        <f t="shared" si="0"/>
        <v>3463.32</v>
      </c>
      <c r="C17" s="10">
        <f t="shared" si="1"/>
        <v>3351.6</v>
      </c>
      <c r="D17" s="11">
        <v>0</v>
      </c>
      <c r="E17" s="11"/>
      <c r="F17" s="11">
        <v>3463.32</v>
      </c>
      <c r="G17" s="11">
        <v>3463.32</v>
      </c>
      <c r="H17" s="11">
        <v>3463.32</v>
      </c>
      <c r="I17" s="32">
        <v>3351.6</v>
      </c>
      <c r="J17" s="32">
        <v>0</v>
      </c>
      <c r="K17" s="32">
        <v>0</v>
      </c>
      <c r="L17" s="32">
        <v>0</v>
      </c>
      <c r="M17" s="33">
        <v>0</v>
      </c>
      <c r="N17" s="34" t="s">
        <v>85</v>
      </c>
    </row>
    <row r="18" spans="1:19" ht="106.5" customHeight="1" x14ac:dyDescent="0.25">
      <c r="A18" s="1" t="s">
        <v>47</v>
      </c>
      <c r="B18" s="21">
        <f t="shared" si="0"/>
        <v>156.5</v>
      </c>
      <c r="C18" s="10">
        <f t="shared" si="1"/>
        <v>0</v>
      </c>
      <c r="D18" s="11">
        <v>0</v>
      </c>
      <c r="E18" s="11"/>
      <c r="F18" s="11">
        <v>156.5</v>
      </c>
      <c r="G18" s="11">
        <v>156.5</v>
      </c>
      <c r="H18" s="11">
        <v>156.5</v>
      </c>
      <c r="I18" s="56">
        <v>0</v>
      </c>
      <c r="J18" s="32">
        <v>0</v>
      </c>
      <c r="K18" s="32">
        <v>0</v>
      </c>
      <c r="L18" s="32">
        <v>0</v>
      </c>
      <c r="M18" s="32">
        <v>0</v>
      </c>
      <c r="N18" s="52" t="s">
        <v>48</v>
      </c>
    </row>
    <row r="19" spans="1:19" ht="27.75" customHeight="1" x14ac:dyDescent="0.25">
      <c r="A19" s="22" t="s">
        <v>7</v>
      </c>
      <c r="B19" s="7">
        <f t="shared" ref="B19:M19" si="2">SUM(B15:B18)</f>
        <v>6183.9</v>
      </c>
      <c r="C19" s="7">
        <f t="shared" si="2"/>
        <v>5229.88</v>
      </c>
      <c r="D19" s="7">
        <f t="shared" si="2"/>
        <v>0</v>
      </c>
      <c r="E19" s="7">
        <f t="shared" si="2"/>
        <v>0</v>
      </c>
      <c r="F19" s="7">
        <f t="shared" si="2"/>
        <v>6183.9</v>
      </c>
      <c r="G19" s="7">
        <f t="shared" si="2"/>
        <v>6183.9</v>
      </c>
      <c r="H19" s="7">
        <f t="shared" si="2"/>
        <v>6183.9</v>
      </c>
      <c r="I19" s="58">
        <f t="shared" si="2"/>
        <v>5229.88</v>
      </c>
      <c r="J19" s="37">
        <f t="shared" si="2"/>
        <v>0</v>
      </c>
      <c r="K19" s="37">
        <f t="shared" si="2"/>
        <v>0</v>
      </c>
      <c r="L19" s="37">
        <f t="shared" si="2"/>
        <v>0</v>
      </c>
      <c r="M19" s="37">
        <f t="shared" si="2"/>
        <v>0</v>
      </c>
      <c r="N19" s="27"/>
    </row>
    <row r="20" spans="1:19" ht="21.75" customHeight="1" x14ac:dyDescent="0.25">
      <c r="A20" s="133" t="s">
        <v>8</v>
      </c>
      <c r="B20" s="133"/>
      <c r="C20" s="133"/>
      <c r="D20" s="133"/>
      <c r="E20" s="133"/>
      <c r="F20" s="133"/>
      <c r="G20" s="133"/>
      <c r="H20" s="133"/>
      <c r="I20" s="133"/>
      <c r="J20" s="133"/>
      <c r="K20" s="133"/>
      <c r="L20" s="133"/>
      <c r="M20" s="133"/>
      <c r="N20" s="133"/>
    </row>
    <row r="21" spans="1:19" ht="19.5" customHeight="1" x14ac:dyDescent="0.25">
      <c r="A21" s="25" t="s">
        <v>38</v>
      </c>
      <c r="B21" s="14"/>
      <c r="C21" s="14"/>
      <c r="D21" s="48"/>
      <c r="E21" s="48"/>
      <c r="F21" s="48"/>
      <c r="G21" s="48"/>
      <c r="H21" s="48"/>
      <c r="I21" s="38"/>
      <c r="J21" s="38"/>
      <c r="K21" s="38"/>
      <c r="L21" s="38"/>
      <c r="M21" s="38"/>
      <c r="N21" s="49"/>
    </row>
    <row r="22" spans="1:19" ht="159" customHeight="1" x14ac:dyDescent="0.25">
      <c r="A22" s="26" t="s">
        <v>9</v>
      </c>
      <c r="B22" s="10">
        <f>D22+J22+L22+G22</f>
        <v>2157.52</v>
      </c>
      <c r="C22" s="10">
        <f t="shared" ref="C22:C32" si="3">E22+I22+K22+M22</f>
        <v>1892.49</v>
      </c>
      <c r="D22" s="13">
        <v>0</v>
      </c>
      <c r="E22" s="13">
        <v>0</v>
      </c>
      <c r="F22" s="18">
        <v>2157.52</v>
      </c>
      <c r="G22" s="18">
        <v>2157.52</v>
      </c>
      <c r="H22" s="18">
        <v>2157.52</v>
      </c>
      <c r="I22" s="35">
        <v>1892.49</v>
      </c>
      <c r="J22" s="35">
        <v>0</v>
      </c>
      <c r="K22" s="35">
        <v>0</v>
      </c>
      <c r="L22" s="35">
        <v>0</v>
      </c>
      <c r="M22" s="36">
        <v>0</v>
      </c>
      <c r="N22" s="34" t="s">
        <v>94</v>
      </c>
    </row>
    <row r="23" spans="1:19" ht="86.25" customHeight="1" x14ac:dyDescent="0.25">
      <c r="A23" s="26" t="s">
        <v>10</v>
      </c>
      <c r="B23" s="10">
        <f t="shared" ref="B23:B32" si="4">D23+J23+L23+G23</f>
        <v>340</v>
      </c>
      <c r="C23" s="10">
        <f t="shared" si="3"/>
        <v>209.17</v>
      </c>
      <c r="D23" s="13">
        <v>0</v>
      </c>
      <c r="E23" s="13">
        <v>0</v>
      </c>
      <c r="F23" s="18">
        <v>340</v>
      </c>
      <c r="G23" s="18">
        <v>340</v>
      </c>
      <c r="H23" s="18">
        <v>340</v>
      </c>
      <c r="I23" s="35">
        <v>209.17</v>
      </c>
      <c r="J23" s="35">
        <v>0</v>
      </c>
      <c r="K23" s="35">
        <v>0</v>
      </c>
      <c r="L23" s="35">
        <v>0</v>
      </c>
      <c r="M23" s="36">
        <v>0</v>
      </c>
      <c r="N23" s="39" t="s">
        <v>88</v>
      </c>
    </row>
    <row r="24" spans="1:19" ht="92.25" customHeight="1" x14ac:dyDescent="0.25">
      <c r="A24" s="26" t="s">
        <v>11</v>
      </c>
      <c r="B24" s="10">
        <f>D24+J24+L24+G24</f>
        <v>104.2</v>
      </c>
      <c r="C24" s="10">
        <f t="shared" si="3"/>
        <v>30.3</v>
      </c>
      <c r="D24" s="13">
        <v>0</v>
      </c>
      <c r="E24" s="13">
        <v>0</v>
      </c>
      <c r="F24" s="18">
        <v>104.2</v>
      </c>
      <c r="G24" s="18">
        <v>104.2</v>
      </c>
      <c r="H24" s="18">
        <v>104.2</v>
      </c>
      <c r="I24" s="35">
        <v>30.3</v>
      </c>
      <c r="J24" s="35">
        <v>0</v>
      </c>
      <c r="K24" s="35">
        <v>0</v>
      </c>
      <c r="L24" s="35">
        <v>0</v>
      </c>
      <c r="M24" s="36">
        <v>0</v>
      </c>
      <c r="N24" s="39" t="s">
        <v>89</v>
      </c>
    </row>
    <row r="25" spans="1:19" ht="90.75" customHeight="1" x14ac:dyDescent="0.25">
      <c r="A25" s="26" t="s">
        <v>12</v>
      </c>
      <c r="B25" s="10">
        <f t="shared" si="4"/>
        <v>2977.1</v>
      </c>
      <c r="C25" s="10">
        <f t="shared" si="3"/>
        <v>2445.5</v>
      </c>
      <c r="D25" s="13">
        <v>0</v>
      </c>
      <c r="E25" s="13">
        <v>0</v>
      </c>
      <c r="F25" s="18">
        <v>2977.1</v>
      </c>
      <c r="G25" s="18">
        <v>2977.1</v>
      </c>
      <c r="H25" s="18">
        <v>2977.1</v>
      </c>
      <c r="I25" s="35">
        <v>2445.5</v>
      </c>
      <c r="J25" s="35">
        <v>0</v>
      </c>
      <c r="K25" s="35">
        <v>0</v>
      </c>
      <c r="L25" s="35">
        <v>0</v>
      </c>
      <c r="M25" s="36"/>
      <c r="N25" s="39" t="s">
        <v>95</v>
      </c>
    </row>
    <row r="26" spans="1:19" ht="116.25" customHeight="1" x14ac:dyDescent="0.25">
      <c r="A26" s="26" t="s">
        <v>13</v>
      </c>
      <c r="B26" s="10">
        <f>D26+J26+L26+G26</f>
        <v>2297.3000000000002</v>
      </c>
      <c r="C26" s="10">
        <f t="shared" si="3"/>
        <v>1155.23</v>
      </c>
      <c r="D26" s="13">
        <v>0</v>
      </c>
      <c r="E26" s="13">
        <v>0</v>
      </c>
      <c r="F26" s="18">
        <v>2297.3000000000002</v>
      </c>
      <c r="G26" s="18">
        <v>2297.3000000000002</v>
      </c>
      <c r="H26" s="18">
        <v>2297.3000000000002</v>
      </c>
      <c r="I26" s="35">
        <v>1155.23</v>
      </c>
      <c r="J26" s="35"/>
      <c r="K26" s="35"/>
      <c r="L26" s="35"/>
      <c r="M26" s="36"/>
      <c r="N26" s="39" t="s">
        <v>96</v>
      </c>
    </row>
    <row r="27" spans="1:19" ht="87.75" customHeight="1" x14ac:dyDescent="0.25">
      <c r="A27" s="26" t="s">
        <v>14</v>
      </c>
      <c r="B27" s="7">
        <f t="shared" si="4"/>
        <v>72.5</v>
      </c>
      <c r="C27" s="7">
        <f t="shared" si="3"/>
        <v>0</v>
      </c>
      <c r="D27" s="13">
        <v>0</v>
      </c>
      <c r="E27" s="13">
        <v>0</v>
      </c>
      <c r="F27" s="18">
        <v>72.5</v>
      </c>
      <c r="G27" s="18">
        <v>72.5</v>
      </c>
      <c r="H27" s="61">
        <v>72.5</v>
      </c>
      <c r="I27" s="35">
        <v>0</v>
      </c>
      <c r="J27" s="35">
        <v>0</v>
      </c>
      <c r="K27" s="35">
        <v>0</v>
      </c>
      <c r="L27" s="35">
        <v>0</v>
      </c>
      <c r="M27" s="36">
        <v>0</v>
      </c>
      <c r="N27" s="39" t="s">
        <v>79</v>
      </c>
    </row>
    <row r="28" spans="1:19" ht="291" customHeight="1" x14ac:dyDescent="0.25">
      <c r="A28" s="26" t="s">
        <v>15</v>
      </c>
      <c r="B28" s="7">
        <f t="shared" si="4"/>
        <v>128</v>
      </c>
      <c r="C28" s="7">
        <f t="shared" si="3"/>
        <v>0</v>
      </c>
      <c r="D28" s="13">
        <v>0</v>
      </c>
      <c r="E28" s="13">
        <v>0</v>
      </c>
      <c r="F28" s="18">
        <v>128</v>
      </c>
      <c r="G28" s="18">
        <v>128</v>
      </c>
      <c r="H28" s="18">
        <v>128</v>
      </c>
      <c r="I28" s="35">
        <v>0</v>
      </c>
      <c r="J28" s="35">
        <v>0</v>
      </c>
      <c r="K28" s="35">
        <v>0</v>
      </c>
      <c r="L28" s="35">
        <v>0</v>
      </c>
      <c r="M28" s="35">
        <v>0</v>
      </c>
      <c r="N28" s="39" t="s">
        <v>49</v>
      </c>
    </row>
    <row r="29" spans="1:19" ht="153.75" customHeight="1" x14ac:dyDescent="0.25">
      <c r="A29" s="26" t="s">
        <v>16</v>
      </c>
      <c r="B29" s="7">
        <f t="shared" si="4"/>
        <v>100.55</v>
      </c>
      <c r="C29" s="7">
        <f t="shared" si="3"/>
        <v>5.95</v>
      </c>
      <c r="D29" s="13">
        <v>0</v>
      </c>
      <c r="E29" s="13">
        <v>0</v>
      </c>
      <c r="F29" s="18">
        <v>100.55</v>
      </c>
      <c r="G29" s="18">
        <v>100.55</v>
      </c>
      <c r="H29" s="18">
        <v>100.55</v>
      </c>
      <c r="I29" s="35">
        <v>5.95</v>
      </c>
      <c r="J29" s="35">
        <v>0</v>
      </c>
      <c r="K29" s="35">
        <v>0</v>
      </c>
      <c r="L29" s="35">
        <v>0</v>
      </c>
      <c r="M29" s="35">
        <v>0</v>
      </c>
      <c r="N29" s="44" t="s">
        <v>50</v>
      </c>
    </row>
    <row r="30" spans="1:19" ht="120" customHeight="1" x14ac:dyDescent="0.25">
      <c r="A30" s="26" t="s">
        <v>17</v>
      </c>
      <c r="B30" s="7">
        <v>8877.18</v>
      </c>
      <c r="C30" s="7">
        <f t="shared" si="3"/>
        <v>5738.67</v>
      </c>
      <c r="D30" s="13">
        <v>0</v>
      </c>
      <c r="E30" s="13">
        <v>0</v>
      </c>
      <c r="F30" s="18">
        <v>8877.18</v>
      </c>
      <c r="G30" s="18">
        <v>8877.18</v>
      </c>
      <c r="H30" s="18">
        <v>8877.18</v>
      </c>
      <c r="I30" s="35">
        <v>5738.67</v>
      </c>
      <c r="J30" s="35">
        <v>0</v>
      </c>
      <c r="K30" s="35">
        <v>0</v>
      </c>
      <c r="L30" s="35">
        <v>0</v>
      </c>
      <c r="M30" s="35">
        <v>0</v>
      </c>
      <c r="N30" s="40" t="s">
        <v>90</v>
      </c>
    </row>
    <row r="31" spans="1:19" s="53" customFormat="1" ht="215.25" customHeight="1" x14ac:dyDescent="0.25">
      <c r="A31" s="43" t="s">
        <v>18</v>
      </c>
      <c r="B31" s="58">
        <f t="shared" si="4"/>
        <v>210</v>
      </c>
      <c r="C31" s="58">
        <f t="shared" si="3"/>
        <v>10</v>
      </c>
      <c r="D31" s="57">
        <v>0</v>
      </c>
      <c r="E31" s="57">
        <v>0</v>
      </c>
      <c r="F31" s="62">
        <v>210</v>
      </c>
      <c r="G31" s="62">
        <v>210</v>
      </c>
      <c r="H31" s="62">
        <v>210</v>
      </c>
      <c r="I31" s="57">
        <v>10</v>
      </c>
      <c r="J31" s="57">
        <v>0</v>
      </c>
      <c r="K31" s="57">
        <v>0</v>
      </c>
      <c r="L31" s="57">
        <v>0</v>
      </c>
      <c r="M31" s="57">
        <v>0</v>
      </c>
      <c r="N31" s="44" t="s">
        <v>80</v>
      </c>
    </row>
    <row r="32" spans="1:19" ht="156" customHeight="1" x14ac:dyDescent="0.25">
      <c r="A32" s="26" t="s">
        <v>19</v>
      </c>
      <c r="B32" s="10">
        <f t="shared" si="4"/>
        <v>175</v>
      </c>
      <c r="C32" s="10">
        <f t="shared" si="3"/>
        <v>45.4</v>
      </c>
      <c r="D32" s="13">
        <v>0</v>
      </c>
      <c r="E32" s="13">
        <v>0</v>
      </c>
      <c r="F32" s="18">
        <v>175</v>
      </c>
      <c r="G32" s="18">
        <v>175</v>
      </c>
      <c r="H32" s="18">
        <v>175</v>
      </c>
      <c r="I32" s="35">
        <v>45.4</v>
      </c>
      <c r="J32" s="35">
        <v>0</v>
      </c>
      <c r="K32" s="35">
        <v>0</v>
      </c>
      <c r="L32" s="35">
        <v>0</v>
      </c>
      <c r="M32" s="36">
        <v>0</v>
      </c>
      <c r="N32" s="39" t="s">
        <v>81</v>
      </c>
      <c r="S32" s="6"/>
    </row>
    <row r="33" spans="1:16" ht="26.25" customHeight="1" x14ac:dyDescent="0.25">
      <c r="A33" s="15" t="s">
        <v>35</v>
      </c>
      <c r="B33" s="7">
        <f>SUM(B22:B32)</f>
        <v>17439.349999999999</v>
      </c>
      <c r="C33" s="7">
        <f t="shared" ref="C33:M33" si="5">SUM(C22:C32)</f>
        <v>11532.710000000001</v>
      </c>
      <c r="D33" s="7">
        <f t="shared" si="5"/>
        <v>0</v>
      </c>
      <c r="E33" s="7">
        <f t="shared" si="5"/>
        <v>0</v>
      </c>
      <c r="F33" s="7">
        <f t="shared" si="5"/>
        <v>17439.349999999999</v>
      </c>
      <c r="G33" s="7">
        <f t="shared" si="5"/>
        <v>17439.349999999999</v>
      </c>
      <c r="H33" s="7">
        <f t="shared" si="5"/>
        <v>17439.349999999999</v>
      </c>
      <c r="I33" s="37">
        <f t="shared" si="5"/>
        <v>11532.710000000001</v>
      </c>
      <c r="J33" s="37">
        <f t="shared" si="5"/>
        <v>0</v>
      </c>
      <c r="K33" s="37">
        <f t="shared" si="5"/>
        <v>0</v>
      </c>
      <c r="L33" s="37">
        <f t="shared" si="5"/>
        <v>0</v>
      </c>
      <c r="M33" s="37">
        <f t="shared" si="5"/>
        <v>0</v>
      </c>
      <c r="N33" s="50"/>
      <c r="P33" s="5"/>
    </row>
    <row r="34" spans="1:16" ht="24" customHeight="1" x14ac:dyDescent="0.25">
      <c r="A34" s="133" t="s">
        <v>20</v>
      </c>
      <c r="B34" s="133"/>
      <c r="C34" s="133"/>
      <c r="D34" s="133"/>
      <c r="E34" s="133"/>
      <c r="F34" s="133"/>
      <c r="G34" s="133"/>
      <c r="H34" s="133"/>
      <c r="I34" s="133"/>
      <c r="J34" s="133"/>
      <c r="K34" s="133"/>
      <c r="L34" s="133"/>
      <c r="M34" s="133"/>
      <c r="N34" s="133"/>
    </row>
    <row r="35" spans="1:16" ht="27.75" customHeight="1" x14ac:dyDescent="0.25">
      <c r="A35" s="15" t="s">
        <v>39</v>
      </c>
      <c r="B35" s="48"/>
      <c r="C35" s="48"/>
      <c r="D35" s="48"/>
      <c r="E35" s="48"/>
      <c r="F35" s="48"/>
      <c r="G35" s="48"/>
      <c r="H35" s="48"/>
      <c r="I35" s="38"/>
      <c r="J35" s="38"/>
      <c r="K35" s="38"/>
      <c r="L35" s="38"/>
      <c r="M35" s="38"/>
      <c r="N35" s="38"/>
    </row>
    <row r="36" spans="1:16" ht="87.75" customHeight="1" x14ac:dyDescent="0.25">
      <c r="A36" s="26" t="s">
        <v>21</v>
      </c>
      <c r="B36" s="7">
        <f>D36</f>
        <v>167358.1</v>
      </c>
      <c r="C36" s="7">
        <f t="shared" ref="C36:C39" si="6">E36+I36+K36+M36</f>
        <v>176302.78</v>
      </c>
      <c r="D36" s="7">
        <v>167358.1</v>
      </c>
      <c r="E36" s="13">
        <v>67933</v>
      </c>
      <c r="F36" s="13">
        <v>0</v>
      </c>
      <c r="G36" s="13">
        <v>0</v>
      </c>
      <c r="H36" s="13">
        <v>0</v>
      </c>
      <c r="I36" s="35">
        <v>108369.78</v>
      </c>
      <c r="J36" s="35">
        <v>0</v>
      </c>
      <c r="K36" s="35">
        <v>0</v>
      </c>
      <c r="L36" s="35">
        <v>0</v>
      </c>
      <c r="M36" s="35">
        <v>0</v>
      </c>
      <c r="N36" s="51" t="s">
        <v>91</v>
      </c>
    </row>
    <row r="37" spans="1:16" ht="184.5" customHeight="1" x14ac:dyDescent="0.25">
      <c r="A37" s="26" t="s">
        <v>22</v>
      </c>
      <c r="B37" s="7">
        <f t="shared" ref="B37:B39" si="7">D37</f>
        <v>300</v>
      </c>
      <c r="C37" s="7">
        <f t="shared" si="6"/>
        <v>0</v>
      </c>
      <c r="D37" s="7">
        <v>300</v>
      </c>
      <c r="E37" s="13">
        <v>0</v>
      </c>
      <c r="F37" s="13">
        <v>0</v>
      </c>
      <c r="G37" s="13">
        <v>0</v>
      </c>
      <c r="H37" s="13">
        <v>0</v>
      </c>
      <c r="I37" s="35">
        <v>0</v>
      </c>
      <c r="J37" s="35">
        <v>0</v>
      </c>
      <c r="K37" s="35">
        <v>0</v>
      </c>
      <c r="L37" s="35">
        <v>0</v>
      </c>
      <c r="M37" s="35">
        <v>0</v>
      </c>
      <c r="N37" s="51" t="s">
        <v>82</v>
      </c>
    </row>
    <row r="38" spans="1:16" ht="150.75" customHeight="1" x14ac:dyDescent="0.25">
      <c r="A38" s="24" t="s">
        <v>23</v>
      </c>
      <c r="B38" s="37">
        <f t="shared" si="7"/>
        <v>3000</v>
      </c>
      <c r="C38" s="37">
        <f t="shared" si="6"/>
        <v>1523.78</v>
      </c>
      <c r="D38" s="37">
        <v>3000</v>
      </c>
      <c r="E38" s="35">
        <v>451.2</v>
      </c>
      <c r="F38" s="35">
        <v>0</v>
      </c>
      <c r="G38" s="35">
        <v>0</v>
      </c>
      <c r="H38" s="35">
        <v>0</v>
      </c>
      <c r="I38" s="35">
        <v>1072.58</v>
      </c>
      <c r="J38" s="35">
        <v>0</v>
      </c>
      <c r="K38" s="35">
        <v>0</v>
      </c>
      <c r="L38" s="35">
        <v>0</v>
      </c>
      <c r="M38" s="35">
        <v>0</v>
      </c>
      <c r="N38" s="51" t="s">
        <v>92</v>
      </c>
    </row>
    <row r="39" spans="1:16" ht="48.75" customHeight="1" x14ac:dyDescent="0.25">
      <c r="A39" s="24" t="s">
        <v>24</v>
      </c>
      <c r="B39" s="7">
        <f t="shared" si="7"/>
        <v>8000</v>
      </c>
      <c r="C39" s="4">
        <f t="shared" si="6"/>
        <v>4697.7</v>
      </c>
      <c r="D39" s="4">
        <v>8000</v>
      </c>
      <c r="E39" s="3">
        <v>4140.7</v>
      </c>
      <c r="F39" s="3">
        <v>0</v>
      </c>
      <c r="G39" s="3">
        <v>0</v>
      </c>
      <c r="H39" s="3">
        <v>0</v>
      </c>
      <c r="I39" s="57">
        <v>557</v>
      </c>
      <c r="J39" s="35">
        <v>0</v>
      </c>
      <c r="K39" s="35">
        <v>0</v>
      </c>
      <c r="L39" s="35">
        <v>0</v>
      </c>
      <c r="M39" s="35">
        <v>0</v>
      </c>
      <c r="N39" s="51" t="s">
        <v>93</v>
      </c>
    </row>
    <row r="40" spans="1:16" ht="38.25" customHeight="1" x14ac:dyDescent="0.25">
      <c r="A40" s="2" t="s">
        <v>36</v>
      </c>
      <c r="B40" s="4">
        <f>SUM(B36:B39)</f>
        <v>178658.1</v>
      </c>
      <c r="C40" s="4">
        <f t="shared" ref="C40:L40" si="8">SUM(C36:C39)</f>
        <v>182524.26</v>
      </c>
      <c r="D40" s="4">
        <f>SUM(D36:D39)</f>
        <v>178658.1</v>
      </c>
      <c r="E40" s="4">
        <f t="shared" si="8"/>
        <v>72524.899999999994</v>
      </c>
      <c r="F40" s="4">
        <f t="shared" si="8"/>
        <v>0</v>
      </c>
      <c r="G40" s="4">
        <f t="shared" si="8"/>
        <v>0</v>
      </c>
      <c r="H40" s="4">
        <f t="shared" si="8"/>
        <v>0</v>
      </c>
      <c r="I40" s="58">
        <f t="shared" si="8"/>
        <v>109999.36</v>
      </c>
      <c r="J40" s="37">
        <f t="shared" si="8"/>
        <v>0</v>
      </c>
      <c r="K40" s="37">
        <f t="shared" si="8"/>
        <v>0</v>
      </c>
      <c r="L40" s="37">
        <f t="shared" si="8"/>
        <v>0</v>
      </c>
      <c r="M40" s="37">
        <f>SUM(M36:M39)</f>
        <v>0</v>
      </c>
      <c r="N40" s="39"/>
    </row>
    <row r="41" spans="1:16" ht="24.75" customHeight="1" x14ac:dyDescent="0.25">
      <c r="A41" s="122" t="s">
        <v>51</v>
      </c>
      <c r="B41" s="122"/>
      <c r="C41" s="122"/>
      <c r="D41" s="122"/>
      <c r="E41" s="122"/>
      <c r="F41" s="122"/>
      <c r="G41" s="122"/>
      <c r="H41" s="122"/>
      <c r="I41" s="122"/>
      <c r="J41" s="122"/>
      <c r="K41" s="122"/>
      <c r="L41" s="122"/>
      <c r="M41" s="122"/>
      <c r="N41" s="122"/>
    </row>
    <row r="42" spans="1:16" ht="196.5" customHeight="1" x14ac:dyDescent="0.25">
      <c r="A42" s="27" t="s">
        <v>78</v>
      </c>
      <c r="B42" s="19">
        <f>F42</f>
        <v>73862.899999999994</v>
      </c>
      <c r="C42" s="19">
        <f t="shared" ref="C42" si="9">E42+I42+K42+M42</f>
        <v>38517.699999999997</v>
      </c>
      <c r="D42" s="19"/>
      <c r="E42" s="19"/>
      <c r="F42" s="19">
        <v>73862.899999999994</v>
      </c>
      <c r="G42" s="19">
        <v>73862.899999999994</v>
      </c>
      <c r="H42" s="19">
        <v>73862.899999999994</v>
      </c>
      <c r="I42" s="59">
        <v>38517.699999999997</v>
      </c>
      <c r="J42" s="19"/>
      <c r="K42" s="19"/>
      <c r="L42" s="19"/>
      <c r="M42" s="19"/>
      <c r="N42" s="39" t="s">
        <v>83</v>
      </c>
    </row>
    <row r="43" spans="1:16" ht="30" customHeight="1" x14ac:dyDescent="0.25">
      <c r="A43" s="2" t="s">
        <v>37</v>
      </c>
      <c r="B43" s="23">
        <f t="shared" ref="B43:E43" si="10">B19+B33+B40+B42</f>
        <v>276144.25</v>
      </c>
      <c r="C43" s="23">
        <f t="shared" si="10"/>
        <v>237804.55</v>
      </c>
      <c r="D43" s="23">
        <f t="shared" si="10"/>
        <v>178658.1</v>
      </c>
      <c r="E43" s="23">
        <f t="shared" si="10"/>
        <v>72524.899999999994</v>
      </c>
      <c r="F43" s="23">
        <f>F19+F33+F40+F42</f>
        <v>97486.15</v>
      </c>
      <c r="G43" s="23">
        <f t="shared" ref="G43:I43" si="11">G19+G33+G40+G42</f>
        <v>97486.15</v>
      </c>
      <c r="H43" s="23">
        <f t="shared" si="11"/>
        <v>97486.15</v>
      </c>
      <c r="I43" s="60">
        <f t="shared" si="11"/>
        <v>165279.65</v>
      </c>
      <c r="J43" s="41">
        <f t="shared" ref="J43:M43" si="12">J19+J33+J40</f>
        <v>0</v>
      </c>
      <c r="K43" s="41">
        <f t="shared" si="12"/>
        <v>0</v>
      </c>
      <c r="L43" s="41">
        <f t="shared" si="12"/>
        <v>0</v>
      </c>
      <c r="M43" s="41">
        <f t="shared" si="12"/>
        <v>0</v>
      </c>
      <c r="N43" s="27"/>
    </row>
  </sheetData>
  <mergeCells count="19">
    <mergeCell ref="A20:N20"/>
    <mergeCell ref="A34:N34"/>
    <mergeCell ref="A41:N41"/>
    <mergeCell ref="J7:K7"/>
    <mergeCell ref="L7:M7"/>
    <mergeCell ref="A10:N10"/>
    <mergeCell ref="A11:N11"/>
    <mergeCell ref="A12:N12"/>
    <mergeCell ref="A13:N13"/>
    <mergeCell ref="A1:N1"/>
    <mergeCell ref="A2:N2"/>
    <mergeCell ref="A3:N3"/>
    <mergeCell ref="A4:N4"/>
    <mergeCell ref="A6:A8"/>
    <mergeCell ref="B6:M6"/>
    <mergeCell ref="N6:N8"/>
    <mergeCell ref="B7:C7"/>
    <mergeCell ref="D7:E7"/>
    <mergeCell ref="F7:I7"/>
  </mergeCells>
  <pageMargins left="0.7" right="0.7" top="0.75" bottom="0.75" header="0.3" footer="0.3"/>
  <pageSetup paperSize="9" scale="67"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2020-05-12T08:02:55Z</dcterms:modified>
</cp:coreProperties>
</file>