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35" tabRatio="584"/>
  </bookViews>
  <sheets>
    <sheet name="Лист1" sheetId="1" r:id="rId1"/>
  </sheets>
  <definedNames>
    <definedName name="_xlnm.Print_Area" localSheetId="0">Лист1!$A$1:$N$71</definedName>
  </definedNames>
  <calcPr calcId="179021"/>
</workbook>
</file>

<file path=xl/calcChain.xml><?xml version="1.0" encoding="utf-8"?>
<calcChain xmlns="http://schemas.openxmlformats.org/spreadsheetml/2006/main">
  <c r="C15" i="1" l="1"/>
  <c r="B15" i="1"/>
  <c r="M34" i="1" l="1"/>
  <c r="L34" i="1"/>
  <c r="K34" i="1"/>
  <c r="J34" i="1"/>
  <c r="I34" i="1"/>
  <c r="H34" i="1"/>
  <c r="G34" i="1"/>
  <c r="F34" i="1"/>
  <c r="E34" i="1"/>
  <c r="D34" i="1"/>
  <c r="C33" i="1"/>
  <c r="B33" i="1"/>
  <c r="B32" i="1"/>
  <c r="C28" i="1"/>
  <c r="B28" i="1"/>
  <c r="B25" i="1"/>
  <c r="B21" i="1"/>
  <c r="B34" i="1" s="1"/>
  <c r="C34" i="1"/>
  <c r="C66" i="1" l="1"/>
  <c r="B66" i="1"/>
  <c r="C63" i="1"/>
  <c r="B63" i="1"/>
  <c r="E62" i="1"/>
  <c r="C62" i="1" s="1"/>
  <c r="B62" i="1"/>
  <c r="C61" i="1"/>
  <c r="B61" i="1"/>
  <c r="B57" i="1"/>
  <c r="C56" i="1"/>
  <c r="B56" i="1"/>
  <c r="C55" i="1"/>
  <c r="B55" i="1"/>
  <c r="C54" i="1"/>
  <c r="B54" i="1"/>
  <c r="C53" i="1"/>
  <c r="B53" i="1"/>
  <c r="H52" i="1"/>
  <c r="G52" i="1"/>
  <c r="F52" i="1"/>
  <c r="B52" i="1" s="1"/>
  <c r="C52" i="1"/>
  <c r="C51" i="1"/>
  <c r="B51" i="1"/>
  <c r="C50" i="1"/>
  <c r="B50" i="1"/>
  <c r="C49" i="1"/>
  <c r="B49" i="1"/>
  <c r="C48" i="1"/>
  <c r="B48" i="1"/>
  <c r="C47" i="1"/>
  <c r="B47" i="1"/>
  <c r="C46" i="1"/>
  <c r="B46" i="1"/>
  <c r="H45" i="1"/>
  <c r="G45" i="1"/>
  <c r="F45" i="1"/>
  <c r="B45" i="1" s="1"/>
  <c r="C45" i="1"/>
  <c r="C44" i="1"/>
  <c r="B44" i="1"/>
  <c r="C40" i="1"/>
  <c r="B40" i="1"/>
  <c r="C38" i="1"/>
  <c r="B38" i="1"/>
  <c r="F41" i="1" l="1"/>
  <c r="I58" i="1" l="1"/>
  <c r="H58" i="1"/>
  <c r="G58" i="1"/>
  <c r="F58" i="1"/>
  <c r="E58" i="1"/>
  <c r="D58" i="1"/>
  <c r="B58" i="1" l="1"/>
  <c r="I70" i="1" l="1"/>
  <c r="I67" i="1" l="1"/>
  <c r="H67" i="1"/>
  <c r="G67" i="1"/>
  <c r="F67" i="1"/>
  <c r="C67" i="1" l="1"/>
  <c r="B67" i="1"/>
  <c r="C39" i="1"/>
  <c r="B39" i="1"/>
  <c r="C37" i="1"/>
  <c r="B37" i="1"/>
  <c r="C58" i="1" l="1"/>
  <c r="G70" i="1"/>
  <c r="G69" i="1" l="1"/>
  <c r="B64" i="1" l="1"/>
  <c r="E64" i="1" l="1"/>
  <c r="D64" i="1"/>
  <c r="I41" i="1"/>
  <c r="H41" i="1"/>
  <c r="G41" i="1"/>
  <c r="E41" i="1"/>
  <c r="D41" i="1"/>
  <c r="B41" i="1"/>
  <c r="B73" i="1" s="1"/>
  <c r="E71" i="1" l="1"/>
  <c r="D71" i="1"/>
  <c r="B71" i="1"/>
  <c r="C64" i="1"/>
  <c r="C41" i="1"/>
  <c r="C71" i="1" l="1"/>
  <c r="M64" i="1"/>
  <c r="F64" i="1"/>
  <c r="F71" i="1" s="1"/>
  <c r="G64" i="1"/>
  <c r="G71" i="1" s="1"/>
  <c r="H64" i="1"/>
  <c r="H71" i="1" s="1"/>
  <c r="I64" i="1"/>
  <c r="I71" i="1" s="1"/>
  <c r="J64" i="1"/>
  <c r="K64" i="1"/>
  <c r="L64" i="1"/>
  <c r="J58" i="1"/>
  <c r="K58" i="1"/>
  <c r="L58" i="1"/>
  <c r="M58" i="1"/>
  <c r="J41" i="1"/>
  <c r="K41" i="1"/>
  <c r="L41" i="1"/>
  <c r="M41" i="1"/>
  <c r="L67" i="1" l="1"/>
  <c r="L71" i="1" s="1"/>
  <c r="J67" i="1"/>
  <c r="J71" i="1" s="1"/>
  <c r="M67" i="1"/>
  <c r="M71" i="1" s="1"/>
  <c r="K67" i="1"/>
  <c r="K71" i="1" s="1"/>
</calcChain>
</file>

<file path=xl/sharedStrings.xml><?xml version="1.0" encoding="utf-8"?>
<sst xmlns="http://schemas.openxmlformats.org/spreadsheetml/2006/main" count="134" uniqueCount="125">
  <si>
    <t xml:space="preserve">о ходе реализации государственной программы </t>
  </si>
  <si>
    <t>Объемы финансирования (тыс. руб.)</t>
  </si>
  <si>
    <t>ВСЕГО</t>
  </si>
  <si>
    <t>план</t>
  </si>
  <si>
    <t>факт</t>
  </si>
  <si>
    <t>предусмотрено программой</t>
  </si>
  <si>
    <t xml:space="preserve">Итого по подпрограмме </t>
  </si>
  <si>
    <t>Подпрограмма 3 «Содействие занятости населения Республики Тыва»</t>
  </si>
  <si>
    <t>3.1.организация временного трудоустройства несовершеннолетних граждан в возрасте от 14 до 18 лет</t>
  </si>
  <si>
    <t>3.2 организация ярмарок вакансий и учебных мест</t>
  </si>
  <si>
    <t>3.3 информирование о положении на рынке труда</t>
  </si>
  <si>
    <t>3.4 организация оплачиваемых общественных работ</t>
  </si>
  <si>
    <t>3.5 организация временного трудоустройства безработных граждан, испытывающих трудности в поиске работы</t>
  </si>
  <si>
    <t>3.6 социальная адаптация безработных граждан на рынке труда</t>
  </si>
  <si>
    <t>3.7 оказание гражданам, признанным в установленном порядке безработными, и гражданам, прошедшим профессиональную подготовку, переподготовку и повышение квалификации, финансовой помощи в случае их регистрации в качестве юридического лица, индивидуального предпринимателя либо крестьянского (фермерского) хозяйства</t>
  </si>
  <si>
    <t>3.8 организация временного трудоустройства безработных граждан в возрасте от 18 до 20 лет, имеющих среднее профессиональное образование и ищущих работу впервые</t>
  </si>
  <si>
    <t>Подпрограмма 4 «Обеспечение социальной поддержки безработных граждан Республики Тыва»</t>
  </si>
  <si>
    <t>4.1 Выплата пособий по безработице в период поиска подходящей работы 272,8 тыс. человек</t>
  </si>
  <si>
    <t>4.3 выплата стипендии и материальной помощи в период прохождения безработными гражданами  профессиональной подготовки, повышения квалификации и переподготовки</t>
  </si>
  <si>
    <t>4.4 досрочная пенсия</t>
  </si>
  <si>
    <t xml:space="preserve">Наименование мероприятия  (объекта)   </t>
  </si>
  <si>
    <t xml:space="preserve">Федеральный  бюджет     </t>
  </si>
  <si>
    <t>Республиканский бюджет</t>
  </si>
  <si>
    <t>утверждено на 2014  год законом Республики Тыва о республиканском  бюджете</t>
  </si>
  <si>
    <t>предусмотрено уточненной бюджетной росписью на отчетный период</t>
  </si>
  <si>
    <t>исполнено (кассовые расходы)</t>
  </si>
  <si>
    <t>Местные бюджеты</t>
  </si>
  <si>
    <t>Внебюджетные  источники</t>
  </si>
  <si>
    <t xml:space="preserve">Фактический  результат  выполнения мероприятий (в отчетном периоде и нарастающим итогом с начала года)*     </t>
  </si>
  <si>
    <t>2.Мероприятия, всего</t>
  </si>
  <si>
    <t>Итого по подпрограмме</t>
  </si>
  <si>
    <t xml:space="preserve">Итого  по подпрограмме </t>
  </si>
  <si>
    <t>Всего по программе</t>
  </si>
  <si>
    <t>3.Мероприятия,всего</t>
  </si>
  <si>
    <t>4.Мероприятия, всего</t>
  </si>
  <si>
    <t>Приложение 2</t>
  </si>
  <si>
    <t>к письму Минтруда Республики Тыва</t>
  </si>
  <si>
    <t>Предварительная информация</t>
  </si>
  <si>
    <t>Республики Тыва «Труд и занятость на 2017-2019 годы»</t>
  </si>
  <si>
    <t>2.1. Содействие в трудоустройстве родителей, воспитывающих детей-инвалидов, и многодетных родителей</t>
  </si>
  <si>
    <t>2.3. Содействие самозанятости безработных граждан, в том числе из числа инвалидов</t>
  </si>
  <si>
    <t>2.4. Участие безработных граждан в Международном движении WorldSkills International и чемпионате "Абилимпикс"</t>
  </si>
  <si>
    <t>Подпрограмма 5 "Обеспечение деятельности центров занятости населения"</t>
  </si>
  <si>
    <t>Государственная программа "Труд и занятость в Республике Тыва на 2017-2019 гг."</t>
  </si>
  <si>
    <t>Подпрограмма 1 «Улучшение условий и охраны труда в Республике Тыва»</t>
  </si>
  <si>
    <t>1. Специальная оценка условий труда работающих в организациях, расположенных на территории Республики Тыва</t>
  </si>
  <si>
    <t>1. 1. Организация проведения специальной оценки условий труда в организациях республики</t>
  </si>
  <si>
    <t>1.2. Ведение реестра сведений результатов специальной оценки условий труда в Республике Тыва</t>
  </si>
  <si>
    <t xml:space="preserve">1.3. Реализация проекта «Декларирование деятельности работодатели по реализации трудовых прав работников» </t>
  </si>
  <si>
    <t>1.4. Осуществление государственной экспертизы условий труда, в том числе качества проведения специальной оценки условий труда</t>
  </si>
  <si>
    <t>2. Превентивные меры, направленные на снижение производственного травматизма и профессиональной заболеваемости, включая совершенствование лечебно-профилактического обслуживания  работающего населения</t>
  </si>
  <si>
    <t>2.1. Расследование несчастных случаев на производстве</t>
  </si>
  <si>
    <t>2.2. Финансовое обеспечение предупредительных мер по сокращению производственного травматизма и профессиональных заболеваний, а также санаторно-курортного лечения занятых на работах с вредными и (или) опасными условиями труда</t>
  </si>
  <si>
    <t>2.3. Проведение разъяснительной работы по вопросам финансирования предупредительных мер по сокращению производственного травматизма и профессиональных заболеваний</t>
  </si>
  <si>
    <t>2.4. Контроль соблюдения в трехсторонних соглашениях и в коллективных договорах взаимных обязательств сторон по улучшению организации охраны труда</t>
  </si>
  <si>
    <t>2.5. Осуществление ведомственного контроля за соблюдением законодательства по охране труда</t>
  </si>
  <si>
    <t>2.6.  Улучшение качества проведения предварительных и периодических медицинских осмотров работников (проведение  медицинских осмотров)</t>
  </si>
  <si>
    <t>2.7. Оформление трудовых отношений с работниками с учетом  принципов эффективного контракта</t>
  </si>
  <si>
    <t>3. Непрерывная подготовка работников по охране труда на основе современных технологий обучения</t>
  </si>
  <si>
    <t>3.1. Организация обучения и дополнительное профессиональное образование по охране труда руководителей и специалситов организаций республики в обучающих организациях или внутри организации</t>
  </si>
  <si>
    <t>4. Совершенствование нормативно-правовой базы Республики Тыва в области охраны труда</t>
  </si>
  <si>
    <t>4.1. Разработка нормативных правовых актов по охране труда, приведение  в соответствие  с  федеральным законодательством действующих нормативных правовых актов Республики Тыва</t>
  </si>
  <si>
    <t>5. Информационное обеспечение и пропаганда охраны труда</t>
  </si>
  <si>
    <t xml:space="preserve">5.1.Организация и проведение семинаров-совещаний, "круглых столов", и других мероприятий по вопросам охраны труда </t>
  </si>
  <si>
    <t>5.2. Организация и проведение конкурсов по охране труда</t>
  </si>
  <si>
    <t>итого по подпрограмме 1</t>
  </si>
  <si>
    <t>Обеспечение деятельности центров занятости населения</t>
  </si>
  <si>
    <t>Подпрограмма 6 " Сопровождение инвалидов молодого возраста при трудоустройстве"</t>
  </si>
  <si>
    <t>Трудоустройство инвалидов молодого возраста</t>
  </si>
  <si>
    <t>Всего по подпрограмме</t>
  </si>
  <si>
    <t>от ______________ 2018 г. №______</t>
  </si>
  <si>
    <t>стр 5 1т</t>
  </si>
  <si>
    <t>стр 32 1т</t>
  </si>
  <si>
    <t>стр 6, 1т</t>
  </si>
  <si>
    <t>стр 39 1т</t>
  </si>
  <si>
    <t xml:space="preserve"> 2т 13р</t>
  </si>
  <si>
    <t>2т 14р</t>
  </si>
  <si>
    <t>2т 12р</t>
  </si>
  <si>
    <t>Всем органам исполнительной власти и местного самоуправления  направлены были письма о создании комиссии по вопросам охраны труда. В целях осуществления контроля в организациях приказами созданы комиссии.</t>
  </si>
  <si>
    <t>стр 45 1 т</t>
  </si>
  <si>
    <t xml:space="preserve">25 января 2019 г. на публичных слушаниях заместителем управляющего ГУ-РО ФСС РФ по РТ были даны разъяснения по вопросам финансирования предупредительных мер. В рамках Недели охраны труда в РТ 26 апреля 2019 г. в актовом зале Минтруда РТ представителями ГУ-РО ФСС РФ по РТ были даны разъяснения по изменениям в вопросах финансирования предупредительных мер для работодателей и работников организаций республики, участие приняло 140 человек. Также 25 апреля 2019 г. данная тема была разъяснена на круглом столе на местном канале "Тува24". Кроме того, с 22-26 апреля 2019 г. работниками ГУ-РО ФСС РФ по РТ был проведен пресс-тур (выездной семинар с приглашением журналистов) по крупным организациям республики на тему "Финансирование предупредительных мер по сокращению производственного травматизма на предприятиях республики". </t>
  </si>
  <si>
    <t xml:space="preserve">стр 27 1т </t>
  </si>
  <si>
    <t>12 февраля 2019 года поступило представление ГИТ в РТ о проведении госэкспертизы условий труда на основании заявления работника ТувИКОПР СО РАН. По результатам проведения госэкспертизы  было составлено заключение (от 06 марта 2019 г. № 1) и направлено заявителю и ГИТ в РТ. 21 марта т.г. поступило заявление от работника ГБУЗ РТ "Противотуберкулезный диспансер" о проведении госэкспертизы. 22 марта был направлен ответ о представлении дополнительных документов согласно администртивному регламенту для проведения госэкспертизы. В проведении госэкспертизы отказано в связи с непредоставлением необходимых документов заявителем.</t>
  </si>
  <si>
    <t>2.2. Профессиональное обучение выпускников образовательных организаций,</t>
  </si>
  <si>
    <t>3.12.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</si>
  <si>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3.11. 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</si>
  <si>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3.13. Содействие трудоустройству лиц, находящихся в учреждениях исполнения наказания</t>
  </si>
  <si>
    <t>мероприятие 2018 года</t>
  </si>
  <si>
    <t>3.9 Профессиональное обучение и дополнительное профессиональное образование безработных граждан, включая обучение в другой местности</t>
  </si>
  <si>
    <t>3.10. Дополнительное профессиональное образование женщин в период отпуска по уходу за ребенком до достижения им возраста трех лет</t>
  </si>
  <si>
    <t>Конкурс по отбору бизнес-планов безработных граждан по самозанятости и заявок работодателей на возмещение расходов проведен 22 марта 2019 года. В результате конкурсного отбора поддержку получили 9 работодателей, создающих 12 новых рабочих мест для многодетных родителей  на сумму 1 млн.800 тыс. рублей:                      - ООО "Пик КАпи" создано 3 рабочих мест (разнорабочие);  РОО «Феникс» (г. Кызыл) создано 2 раб.мест автомеханик – 1, автослесарь -1;
ИП Янчат Биче-оол Станиславович (Кызылский кожуун с. Ээрбек) создано 1 раб.место рабочий по стрижке овец; 
ИП Чульдук Саид Михайлович (Кызылский кожуун, с. Шамбалыг) создано 1 раб.место портной;
ИП Идам Айдын Олегович (Тере-Хольский кожуун, с.Кунгуртуг) создано 1 раб.место работник на станок;
КФХ Адыя Роланд Сандыкович (Тес-Хемский кожуун, с. Белдир-Арыг) создано 1 раб.место рабочий по стрижке овец;
ИП Седеней Март-оол Леонидович (Тоджинский кожуун, с. Тоора-Хем) создано 1 раб.место разнорабочий;
ИП Дандыгай Дамдын-Сюрюн Сагарович (Тандинский кожуун, с. Бай-Хаак) создано 1 раб.место повар;
ИП Салчак Саяна Дановна (Пий-Хемский кожуун, г. Туран) создано 1 раб.место парикмахер-универсал. За 1 созданное рабочее место  оказана государственная поддержка в размере 150 тысяч рублей.</t>
  </si>
  <si>
    <t xml:space="preserve">25 января 2019 г. в актовом зале Минтруда РТ совместно с ГИТ в РТ проведен семинар правоприменительной практики ТК РФ.  Также в рамках Недели охраны труда в РТ 26 апреля 2019 г. в актовом зале Минтруда РТ совместно с ГИТ в РТ, ГУ-РО ФСС РФ по РТ, Федерацией профсоюзов РТ проведен семинар на тему "Охрана труда в организациях отраслей здравоохранения, образования, культуры, строительства и сельского хозяйства" для работодателей и работников организаций республики, участие приняло 140 человек. Также 25 апреля 2019 г. проведен круглый стол на местном канале "Тува24" на тему "Охрана труда в Республике Тыва" с участием представителей Минтруда РТ, ГИТ в РТ, ГУ-РО ФСС РФ по РТ и "Федерации профсоюзов РТ". с 22-26 апреля 2019 г. работниками ГУ-РО ФСС РФ по РТ был проведен пресс-тур (выездной семинар с приглашением журналистов) по крупным организациям республики на тему "Финансирование предупредительных мер по сокращению производственного травматизма на предприятиях республики". 23 июля 2019 г. в газете "Тувинская правда" было размещено Региональное трехсторонне соглашение на 2019-2021 годы   </t>
  </si>
  <si>
    <t xml:space="preserve">В соответствии с Указом Главы Республики Тыва от 17 марта 2017 г. № 62 «О стажировке молодых специалистов в Администрации Главы Республики Тыва и Аппарате Правительства Республики Тыва, органах исполнительной власти Республики Тыва» завершили стажировку 14 человек. </t>
  </si>
  <si>
    <t xml:space="preserve">IV Региональный чемпионат по профессиональному мастерству среди инвалидов и лиц с ограниченными возможностями здоровья «Абилимпикс» в республике проводился с 12 по 13 сентября 2019 г.
Минтрудом Республики Тыва было организовано участие в чемпионате 4 безработных граждан с инвалидностью, которые выступили в следующих компетенциях: «Декорирование тортов», «Ремонт обуви», «Мебельщик». По результатам подведения итогов чемпионата двое безработных граждан заняли 3 места: Кымыс-оол Б.Ш. – в компетенции «Мебельщик», Сулейманова А.М. – в компетенции «Декорирование тортов». 
Кроме того, Минтрудом республики Тыва, в рамках государственной программы Республики Тыва «Труд и занятость на 2017-2019 годы», были профинансированы расходы, связанных с организаций и проведением 2 компетенций IV Региональ¬ного чемпионата по профессиональному мастерству среди инвалидов и лиц с ограниченными возможностями здоровья «Абилимпикс» - «Поварское дело» и «Декорирование тортов». </t>
  </si>
  <si>
    <t>В соответствии с приказом Минтруда России от 10.12.2012 г. № 580н «Об утверждении Правил 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факторами» работодатели могут до 1 августа 2019 года подать заявки в Фонд социального страхования РФ по РТ. В результате в ГУ-РО ФСС РФ по РТ в 2019 г. обратились 102 страхователя-работодателя РТ: 19 подведомственных организаций Минздрава РТ на сумму 1227,0 тыс.руб., 41 подведомственных организаций Минобрнауки РТ на сумму 632,5 тыс. руб., 7 подведомственных организаций Минкультуры РТ на сумму 67,4 тыс.руб., 4 подведомственных учреждений Минтруда РТ на сумму 16,6 тыс.руб., 5 структурных подразделений ОМСУ РТ на сумму 20,9 тыс.руб., 4 государственных учреждения на сумму 148,8 тыс.руб., 13 промышленных организаций на сумму 36699,2 тыс.руб., 1 ИП на сумму 7,3 тыс.руб.</t>
  </si>
  <si>
    <t>В соответствии с приказом Министерства труда и социальной политики Республики Тыва от 13 сентября 2019 г. № 585 (с изм. от 30.09.2019 г. № 631) с 16 сентября по 07 октября текущего года  был проведен  конкурс детских рисунков «Охрана труда глазами детей». На рассмотрение оргкомитета в Министерство труда и социальной политики РТ всего участниками конкурса представлено 74 работы, из них 37 рисунков были допущены к рассмотрению Комиссии. Остальные 37 работ не прошли предварительный отбор, т.к. были не соблюдены условия конкурса, утвержденные Положением. В конкурсе приняли участие воспитанники лицея № 15 г. Кызыла,  гимназии № 9 г. Кызыла, общеобразовательных школ № 1, 2, 3, 7 городов Кызыла, Чадана, также Барун-Хемчикского, Монгун-Тайгинского районов.Согласно условиям конкурса работы были представлены по следующим 2 возрастным категориям: с 1 по 4 классы, с 5 по 9 классы. Победителям вручены дипломы и денежные призы, а руководителям благодарственные письма.</t>
  </si>
  <si>
    <t>Получил государственную услугу по содействию самозанятости 21 безработных граждан, где получил информацию о порядке участия в конкурсном отборе бизнес-планов по получению грантов на развитие социального проекта (2018г - 21 человек).</t>
  </si>
  <si>
    <t>Национальный проект "Демография" регионального проекта "Старшее поколение" мероприятия "Организация профессионального обучения и дополнительного профессионального образования лиц предпенсионного возраста"</t>
  </si>
  <si>
    <t>Подпрограмма 2 "Снижение напряженности на рынке труда"</t>
  </si>
  <si>
    <t>за январь-декабрь 2019г.</t>
  </si>
  <si>
    <t>На временных работах приняло участие 1129 несовершеннолетних граждан в возрасте от 14 до 18 лет в свободное от учебы время. Видами временных работ являлись благоустройство населенных пунктов, посадка рассады овощей для пришкольного участка, ремонт школьного инвентаря.</t>
  </si>
  <si>
    <t>За 2019 год проведено 211 ярмарок вакансий, что по сравнению с  2018 годом  увеличилось на 78 ед. или 1,5 раза (2018г - 133 ярмарок). В результате проведенных ярмарок трудоустроено свыше 2500 человек.</t>
  </si>
  <si>
    <t>Получили государственные услуги по информированию о ситуации на рынке труда 12,5 тыс. человек, что по сравнению с АППГ увеличилось на 2,5 тыс. человек или 25,0%  (2018г - 10,0 тыс. человек).</t>
  </si>
  <si>
    <t>На общественных работах приняло участие 1988 человек, где основными видами являлись сакманные работы, очистка снега с крыш организаций.</t>
  </si>
  <si>
    <t>На временных работах приняло участие 715 безработных граждан, испытывающих трудности в поиске работы. Основными видами работ являлись  сакманные работы и благоустройство населенных пунктов.</t>
  </si>
  <si>
    <t>Получили государственные услуги  по социальной адаптации 741 человек, что в сравнении с периодом прошлого года снизилось на 20 человек или 2,6% (2018 г - 761 человек).</t>
  </si>
  <si>
    <t>На временную работу трудоустроены 32 человек, что по сравнению с аналогичным периодом прошлого года уменьшилось на 4 человек или 11,1% (2018г - 36 человек).</t>
  </si>
  <si>
    <t>На профессиональное обучение направлено  607 безработных граждан, что по сравнению с АППГ увеличилось на 7 человек или 1,2% (2018 г - 600 человек).</t>
  </si>
  <si>
    <t>За 2019 год на обучение направлены 120 женщин, что больше аналогичного периода прошлого года на 3 человека. Женщины направлены на обучение по следующим специальностям: «Пользователь программы 1C: Бухгалтерия», «Социальный работник», «Портной», «Фельдшер скорой и неотложной помощи», «Управление государственными и муниципальными закупками», «Повар-кондитер», «Повар», «Кондитер» (2018г - 123 человек).</t>
  </si>
  <si>
    <t>Всего государственные услуги по профессиональной ориентации получили 8548 человек, что больше АППГ на 2209 человек или 34,8% (2018 г - 6339 человек).</t>
  </si>
  <si>
    <t>С целью трудоустройства безработных граждан в другой местности за 2019 год направлены и трудоустроены 12 человек.</t>
  </si>
  <si>
    <t>За 2019 год количество безработных граждан, получающих пособие по безработице, составило 50,0 тыс. человек, что по сравнению с АППГ уменьшилось на 4,1 тыс. человек или 7,6% (2018 г- 54,1 тыс. человек).</t>
  </si>
  <si>
    <t xml:space="preserve">За 2019 год стипендия выплачена 893 безработным гражданам, направленных на профессиональное обучение, что по сравнению с АППГ уменьшилось на 58 человек или 6,1%  (2018 г - 951 человек). </t>
  </si>
  <si>
    <t>В 2019 году досрочная пенсия назначена 18  гражданинам, что по сравнению с периодом прошлого года уменьшилось на 11 человек или 37,9 % (2018г - 29 человек).</t>
  </si>
  <si>
    <t>осуществлена выплата заработной платы 120 работников центров занятости, по договорам гражданско-правового характера (сторода, технички и водители) - 31 человек, спровождение программных продуктов Катарсис, !С:бухгалетрия, СБИС, Випнет, Контурэкстерн, ГСМ, оплата комммунальных услуг, аренда 3 помещений ЦЗН, оплата услуг связи.</t>
  </si>
  <si>
    <t>За 2019 год трудоустроено 20 инвалидов молодого возраста.</t>
  </si>
  <si>
    <t xml:space="preserve">Минтруд Республики Тыва в 2019 г. участвовал в расследовании 7 несчастных случаев (Артель старателей "Ойна" (2 случая), АО "Кызылская ТЭЦ", ГБУ РТ "Хайыраканский дом-интернат для престарелых и инвалидов с психрневрологическим отделением", МУМПП  ЖКХ г. Ак-Довурак, ООО "Восток", ООО "Лунсин"). </t>
  </si>
  <si>
    <t xml:space="preserve">Социальными Министерствами и ведомствами республики проводится работа по заключению дополнительных соглашений к трудовым договорам (новых трудовых договоров) с работниками государственных и муниципальных учреждений и социальной сферы.
За 2016 г. дополнительные соглашения заключены с 30337 работниками учреждений, в том числе:
- в образовании и науке – с 18238 работниками;
- в здравоохранении – с 8654 работниками;
- в социальном обслуживании – с 1431 работниками;
- в культуре – с 1818 работниками;
- в спорте – с 208 работниками. 
В 2019 году дополнительных соглашений не заключено.
</t>
  </si>
  <si>
    <t>В обучающих организациях в 2019 г. прошли обучение и проверку знаний требований охраны труда 569 человек. Число обученных специалистов составило 394 человека, а руководителей 175 человек.</t>
  </si>
  <si>
    <t xml:space="preserve">Конкурс по отбору бизнес-планов безработных граждан по самозанятости и заявок работодателей на возмещение расходов проведен 22 марта 2019 года. В результате конкурсного отбора поддержку получили 24 безработных граждан, создающих свое дело на сумму 3 млн.600 тыс. рублей.
Таким образом, Минтрудом РТ будет оказана поддержка 14 проектов на реализацию приоритетных проектов, в том числе «Дук» - 3, «Кеш» - 4, «Малое село» - 4, «Таежное село» - 3. </t>
  </si>
  <si>
    <t xml:space="preserve">По состоянию на 31 декабря рамках Федерального проекта «Старшее поколение» национального проекта «Демография» всего на обучение направлены 208 граждан предпенсионного возраста или 208% от показателя Соглашения с Роструд. Из числа направленных граждан на конец 2019 года закончили профессиональное обучение 197 человек, из них трудоустроены 189 человек или 95,6%. </t>
  </si>
  <si>
    <t xml:space="preserve">В целях реализации Федерального закона от 28.12.2013 г. № 426-ФЗ «О специальной оценке условий труда» в 2019 г. специальная оценка условий труда проведена в 254 организациях республики,  которой охвачено 4533  рабочих места, с численностью работников 6181 человек.
По итогам специальной оценки условий труда 3030 рабочих мест признаны с допустимыми условиями труда, 1503 рабочих мест отнесены к вредным и опасным условиям труда и на них занято 2117 работников. 
</t>
  </si>
  <si>
    <t xml:space="preserve">С января по декабрь 2019 г. в реестр вошли 254 организации республики. </t>
  </si>
  <si>
    <t xml:space="preserve">В 2019 г. 494 организации зарегистрировали декларацию соответствия условий труда государственным нормативам требования охраны труда.  </t>
  </si>
  <si>
    <t>По предварительным данным Управления Федеральной службы Роспотребнадзора по РТ в 2019 г. зарегистрировано 3 извещения об установлении заключительного диагноза хронического профессионального заболевания: - ветеринарный фельдшер ГБУ
«Республиканский центр ветеринарии», заключительный
диагноз: вторичный хронический бруцеллез с поражением опорно-
двигательного аппарата и нервной системы; - ветеринарный врач ГБУ "Кызыл-Мажалыкская межкожуунная ветеринарная лаборатория", заключительный диагноз: хронический бруцеллез с поражением опорно-двигательного аппарата; - горный мастер ООО "УК "МежегейУголь", заключительный диагноз: хронический необструктивный бронхит от воздействия углепородной пыли, дыхательная недостаточность 1 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</si>
</sst>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0" fillId="2" borderId="0" xfId="1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64" fontId="6" fillId="2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43" fontId="0" fillId="2" borderId="0" xfId="0" applyNumberForma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7" fillId="2" borderId="4" xfId="0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justify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10" fillId="2" borderId="2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16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4" fontId="10" fillId="2" borderId="9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0" fillId="2" borderId="1" xfId="1" applyFont="1" applyFill="1" applyBorder="1" applyAlignment="1">
      <alignment vertical="center" wrapText="1"/>
    </xf>
    <xf numFmtId="164" fontId="9" fillId="2" borderId="1" xfId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10" fillId="2" borderId="4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 wrapText="1"/>
    </xf>
    <xf numFmtId="164" fontId="12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vertical="top"/>
    </xf>
    <xf numFmtId="165" fontId="9" fillId="2" borderId="1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view="pageBreakPreview" zoomScale="70" zoomScaleNormal="70" zoomScaleSheetLayoutView="70" workbookViewId="0">
      <pane xSplit="1" ySplit="14" topLeftCell="B34" activePane="bottomRight" state="frozen"/>
      <selection pane="topRight" activeCell="B1" sqref="B1"/>
      <selection pane="bottomLeft" activeCell="A15" sqref="A15"/>
      <selection pane="bottomRight" activeCell="B25" sqref="B25"/>
    </sheetView>
  </sheetViews>
  <sheetFormatPr defaultRowHeight="15.75" x14ac:dyDescent="0.25"/>
  <cols>
    <col min="1" max="1" width="39.42578125" style="3" customWidth="1"/>
    <col min="2" max="2" width="16.28515625" style="1" customWidth="1"/>
    <col min="3" max="5" width="17.42578125" style="1" customWidth="1"/>
    <col min="6" max="6" width="17.85546875" style="1" customWidth="1"/>
    <col min="7" max="7" width="22" style="1" customWidth="1"/>
    <col min="8" max="8" width="19.140625" style="1" customWidth="1"/>
    <col min="9" max="9" width="18.42578125" style="1" customWidth="1"/>
    <col min="10" max="11" width="9.5703125" style="1" customWidth="1"/>
    <col min="12" max="13" width="11.7109375" style="1" customWidth="1"/>
    <col min="14" max="14" width="110.42578125" style="3" customWidth="1"/>
    <col min="15" max="15" width="9.140625" style="7"/>
    <col min="16" max="16" width="14" style="1" bestFit="1" customWidth="1"/>
    <col min="17" max="18" width="9.140625" style="1"/>
    <col min="19" max="19" width="22.28515625" style="1" customWidth="1"/>
    <col min="20" max="16384" width="9.140625" style="1"/>
  </cols>
  <sheetData>
    <row r="1" spans="1:15" x14ac:dyDescent="0.25">
      <c r="M1" s="2" t="s">
        <v>35</v>
      </c>
    </row>
    <row r="2" spans="1:15" x14ac:dyDescent="0.25">
      <c r="M2" s="2" t="s">
        <v>36</v>
      </c>
    </row>
    <row r="3" spans="1:15" x14ac:dyDescent="0.25">
      <c r="M3" s="2" t="s">
        <v>70</v>
      </c>
    </row>
    <row r="4" spans="1:15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5" x14ac:dyDescent="0.2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5" x14ac:dyDescent="0.25">
      <c r="A6" s="70" t="s">
        <v>38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5" x14ac:dyDescent="0.25">
      <c r="A7" s="70" t="s">
        <v>99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5" s="16" customFormat="1" ht="18.75" customHeight="1" x14ac:dyDescent="0.25">
      <c r="A8" s="75" t="s">
        <v>20</v>
      </c>
      <c r="B8" s="72" t="s">
        <v>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5" t="s">
        <v>28</v>
      </c>
      <c r="O8" s="15"/>
    </row>
    <row r="9" spans="1:15" s="16" customFormat="1" ht="32.25" customHeight="1" x14ac:dyDescent="0.25">
      <c r="A9" s="76"/>
      <c r="B9" s="72" t="s">
        <v>2</v>
      </c>
      <c r="C9" s="72"/>
      <c r="D9" s="72" t="s">
        <v>21</v>
      </c>
      <c r="E9" s="72"/>
      <c r="F9" s="72" t="s">
        <v>22</v>
      </c>
      <c r="G9" s="72"/>
      <c r="H9" s="72"/>
      <c r="I9" s="72"/>
      <c r="J9" s="72" t="s">
        <v>26</v>
      </c>
      <c r="K9" s="72"/>
      <c r="L9" s="73" t="s">
        <v>27</v>
      </c>
      <c r="M9" s="74"/>
      <c r="N9" s="76"/>
      <c r="O9" s="15"/>
    </row>
    <row r="10" spans="1:15" s="15" customFormat="1" ht="87.75" customHeight="1" x14ac:dyDescent="0.25">
      <c r="A10" s="77"/>
      <c r="B10" s="69" t="s">
        <v>3</v>
      </c>
      <c r="C10" s="69" t="s">
        <v>4</v>
      </c>
      <c r="D10" s="69" t="s">
        <v>3</v>
      </c>
      <c r="E10" s="69" t="s">
        <v>4</v>
      </c>
      <c r="F10" s="69" t="s">
        <v>5</v>
      </c>
      <c r="G10" s="69" t="s">
        <v>23</v>
      </c>
      <c r="H10" s="69" t="s">
        <v>24</v>
      </c>
      <c r="I10" s="69" t="s">
        <v>25</v>
      </c>
      <c r="J10" s="69" t="s">
        <v>3</v>
      </c>
      <c r="K10" s="69" t="s">
        <v>4</v>
      </c>
      <c r="L10" s="69" t="s">
        <v>3</v>
      </c>
      <c r="M10" s="69" t="s">
        <v>4</v>
      </c>
      <c r="N10" s="77"/>
    </row>
    <row r="11" spans="1:15" ht="16.5" x14ac:dyDescent="0.25">
      <c r="A11" s="69">
        <v>1</v>
      </c>
      <c r="B11" s="69">
        <v>2</v>
      </c>
      <c r="C11" s="69">
        <v>3</v>
      </c>
      <c r="D11" s="69">
        <v>4</v>
      </c>
      <c r="E11" s="69">
        <v>5</v>
      </c>
      <c r="F11" s="69">
        <v>6</v>
      </c>
      <c r="G11" s="69">
        <v>7</v>
      </c>
      <c r="H11" s="69">
        <v>8</v>
      </c>
      <c r="I11" s="69">
        <v>9</v>
      </c>
      <c r="J11" s="69">
        <v>10</v>
      </c>
      <c r="K11" s="69">
        <v>11</v>
      </c>
      <c r="L11" s="69">
        <v>12</v>
      </c>
      <c r="M11" s="69">
        <v>13</v>
      </c>
      <c r="N11" s="69">
        <v>14</v>
      </c>
    </row>
    <row r="12" spans="1:15" ht="21.75" customHeight="1" x14ac:dyDescent="0.25">
      <c r="A12" s="80" t="s">
        <v>43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5" ht="21.75" customHeight="1" x14ac:dyDescent="0.25">
      <c r="A13" s="80" t="s">
        <v>44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5" ht="21.75" customHeight="1" x14ac:dyDescent="0.25">
      <c r="A14" s="80" t="s">
        <v>45</v>
      </c>
      <c r="B14" s="83"/>
      <c r="C14" s="83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5" s="12" customFormat="1" ht="118.5" customHeight="1" x14ac:dyDescent="0.25">
      <c r="A15" s="17" t="s">
        <v>46</v>
      </c>
      <c r="B15" s="18">
        <f>F15+J15+L15</f>
        <v>1030</v>
      </c>
      <c r="C15" s="18">
        <f>I15+M15</f>
        <v>5549.7400000000007</v>
      </c>
      <c r="D15" s="68"/>
      <c r="E15" s="19"/>
      <c r="F15" s="19">
        <v>330</v>
      </c>
      <c r="G15" s="19">
        <v>330</v>
      </c>
      <c r="H15" s="19">
        <v>110.14</v>
      </c>
      <c r="I15" s="19">
        <v>110.14</v>
      </c>
      <c r="J15" s="19"/>
      <c r="K15" s="19"/>
      <c r="L15" s="20">
        <v>700</v>
      </c>
      <c r="M15" s="20">
        <v>5439.6</v>
      </c>
      <c r="N15" s="63" t="s">
        <v>121</v>
      </c>
    </row>
    <row r="16" spans="1:15" s="12" customFormat="1" ht="87" customHeight="1" x14ac:dyDescent="0.25">
      <c r="A16" s="17" t="s">
        <v>47</v>
      </c>
      <c r="B16" s="18"/>
      <c r="C16" s="18"/>
      <c r="D16" s="59"/>
      <c r="E16" s="19"/>
      <c r="F16" s="19"/>
      <c r="G16" s="19"/>
      <c r="H16" s="19"/>
      <c r="I16" s="19"/>
      <c r="J16" s="19"/>
      <c r="K16" s="19"/>
      <c r="L16" s="20"/>
      <c r="M16" s="20"/>
      <c r="N16" s="63" t="s">
        <v>122</v>
      </c>
    </row>
    <row r="17" spans="1:14" s="12" customFormat="1" ht="79.5" customHeight="1" x14ac:dyDescent="0.25">
      <c r="A17" s="17" t="s">
        <v>48</v>
      </c>
      <c r="B17" s="18"/>
      <c r="C17" s="18"/>
      <c r="D17" s="59"/>
      <c r="E17" s="19"/>
      <c r="F17" s="19"/>
      <c r="G17" s="19"/>
      <c r="H17" s="19"/>
      <c r="I17" s="19"/>
      <c r="J17" s="19"/>
      <c r="K17" s="19"/>
      <c r="L17" s="20"/>
      <c r="M17" s="20"/>
      <c r="N17" s="63" t="s">
        <v>123</v>
      </c>
    </row>
    <row r="18" spans="1:14" s="12" customFormat="1" ht="138" customHeight="1" x14ac:dyDescent="0.25">
      <c r="A18" s="17" t="s">
        <v>49</v>
      </c>
      <c r="B18" s="18"/>
      <c r="C18" s="18"/>
      <c r="D18" s="59"/>
      <c r="E18" s="19"/>
      <c r="F18" s="19"/>
      <c r="G18" s="19"/>
      <c r="H18" s="19"/>
      <c r="I18" s="19"/>
      <c r="J18" s="19"/>
      <c r="K18" s="19"/>
      <c r="L18" s="20"/>
      <c r="M18" s="20"/>
      <c r="N18" s="63" t="s">
        <v>82</v>
      </c>
    </row>
    <row r="19" spans="1:14" s="12" customFormat="1" ht="25.5" customHeight="1" x14ac:dyDescent="0.25">
      <c r="A19" s="71" t="s">
        <v>50</v>
      </c>
      <c r="B19" s="84"/>
      <c r="C19" s="84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 s="12" customFormat="1" ht="85.5" customHeight="1" x14ac:dyDescent="0.25">
      <c r="A20" s="21" t="s">
        <v>51</v>
      </c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20"/>
      <c r="M20" s="20"/>
      <c r="N20" s="63" t="s">
        <v>116</v>
      </c>
    </row>
    <row r="21" spans="1:14" s="12" customFormat="1" ht="224.25" customHeight="1" x14ac:dyDescent="0.25">
      <c r="A21" s="21" t="s">
        <v>52</v>
      </c>
      <c r="B21" s="20">
        <f>F21+J21+L21</f>
        <v>19100</v>
      </c>
      <c r="C21" s="20">
        <v>38890</v>
      </c>
      <c r="D21" s="19"/>
      <c r="E21" s="19"/>
      <c r="F21" s="19"/>
      <c r="G21" s="19"/>
      <c r="H21" s="19"/>
      <c r="I21" s="19"/>
      <c r="J21" s="19"/>
      <c r="K21" s="19"/>
      <c r="L21" s="20">
        <v>19100</v>
      </c>
      <c r="M21" s="20">
        <v>38890</v>
      </c>
      <c r="N21" s="63" t="s">
        <v>94</v>
      </c>
    </row>
    <row r="22" spans="1:14" s="12" customFormat="1" ht="203.25" customHeight="1" x14ac:dyDescent="0.25">
      <c r="A22" s="21" t="s">
        <v>53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20"/>
      <c r="M22" s="20"/>
      <c r="N22" s="22" t="s">
        <v>80</v>
      </c>
    </row>
    <row r="23" spans="1:14" s="12" customFormat="1" ht="124.5" customHeight="1" x14ac:dyDescent="0.25">
      <c r="A23" s="21" t="s">
        <v>54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20"/>
      <c r="M23" s="20"/>
      <c r="N23" s="21"/>
    </row>
    <row r="24" spans="1:14" s="12" customFormat="1" ht="83.25" customHeight="1" x14ac:dyDescent="0.25">
      <c r="A24" s="21" t="s">
        <v>55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20"/>
      <c r="M24" s="20"/>
      <c r="N24" s="21" t="s">
        <v>78</v>
      </c>
    </row>
    <row r="25" spans="1:14" s="12" customFormat="1" ht="192" customHeight="1" x14ac:dyDescent="0.25">
      <c r="A25" s="21" t="s">
        <v>56</v>
      </c>
      <c r="B25" s="19">
        <f>F25+J25+L25</f>
        <v>650</v>
      </c>
      <c r="C25" s="19"/>
      <c r="D25" s="19"/>
      <c r="E25" s="19"/>
      <c r="F25" s="19">
        <v>150</v>
      </c>
      <c r="G25" s="19">
        <v>150</v>
      </c>
      <c r="H25" s="19">
        <v>0</v>
      </c>
      <c r="I25" s="19"/>
      <c r="J25" s="19"/>
      <c r="K25" s="19"/>
      <c r="L25" s="19">
        <v>500</v>
      </c>
      <c r="M25" s="19"/>
      <c r="N25" s="63" t="s">
        <v>124</v>
      </c>
    </row>
    <row r="26" spans="1:14" s="12" customFormat="1" ht="201.75" customHeight="1" x14ac:dyDescent="0.25">
      <c r="A26" s="21" t="s">
        <v>57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1" t="s">
        <v>117</v>
      </c>
    </row>
    <row r="27" spans="1:14" s="12" customFormat="1" ht="23.25" customHeight="1" x14ac:dyDescent="0.25">
      <c r="A27" s="85" t="s">
        <v>58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</row>
    <row r="28" spans="1:14" s="12" customFormat="1" ht="163.5" customHeight="1" x14ac:dyDescent="0.25">
      <c r="A28" s="21" t="s">
        <v>59</v>
      </c>
      <c r="B28" s="23">
        <f>F28+J28+L28</f>
        <v>310</v>
      </c>
      <c r="C28" s="19">
        <f>I28+M28</f>
        <v>2300.2999999999997</v>
      </c>
      <c r="D28" s="23"/>
      <c r="E28" s="23"/>
      <c r="F28" s="23">
        <v>10</v>
      </c>
      <c r="G28" s="23">
        <v>10</v>
      </c>
      <c r="H28" s="23">
        <v>7.6</v>
      </c>
      <c r="I28" s="64">
        <v>7.6</v>
      </c>
      <c r="J28" s="23"/>
      <c r="K28" s="23"/>
      <c r="L28" s="23">
        <v>300</v>
      </c>
      <c r="M28" s="19">
        <v>2292.6999999999998</v>
      </c>
      <c r="N28" s="21" t="s">
        <v>118</v>
      </c>
    </row>
    <row r="29" spans="1:14" s="12" customFormat="1" ht="19.5" customHeight="1" x14ac:dyDescent="0.25">
      <c r="A29" s="71" t="s">
        <v>60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s="12" customFormat="1" ht="128.25" customHeight="1" x14ac:dyDescent="0.25">
      <c r="A30" s="21" t="s">
        <v>61</v>
      </c>
      <c r="B30" s="23"/>
      <c r="C30" s="23"/>
      <c r="D30" s="23"/>
      <c r="E30" s="23"/>
      <c r="F30" s="23"/>
      <c r="G30" s="23"/>
      <c r="H30" s="23"/>
      <c r="I30" s="61"/>
      <c r="J30" s="23"/>
      <c r="K30" s="23"/>
      <c r="L30" s="23"/>
      <c r="M30" s="19"/>
      <c r="N30" s="21"/>
    </row>
    <row r="31" spans="1:14" s="12" customFormat="1" ht="21" customHeight="1" x14ac:dyDescent="0.25">
      <c r="A31" s="81" t="s">
        <v>62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14" s="12" customFormat="1" ht="240" customHeight="1" x14ac:dyDescent="0.25">
      <c r="A32" s="21" t="s">
        <v>63</v>
      </c>
      <c r="B32" s="23">
        <f>F32+J32+L32</f>
        <v>108</v>
      </c>
      <c r="C32" s="23">
        <v>108</v>
      </c>
      <c r="D32" s="23"/>
      <c r="E32" s="23"/>
      <c r="F32" s="23">
        <v>108</v>
      </c>
      <c r="G32" s="23">
        <v>108</v>
      </c>
      <c r="H32" s="23">
        <v>108</v>
      </c>
      <c r="I32" s="23">
        <v>108</v>
      </c>
      <c r="J32" s="23"/>
      <c r="K32" s="23"/>
      <c r="L32" s="23">
        <v>0</v>
      </c>
      <c r="M32" s="19"/>
      <c r="N32" s="21" t="s">
        <v>91</v>
      </c>
    </row>
    <row r="33" spans="1:15" s="12" customFormat="1" ht="211.5" customHeight="1" x14ac:dyDescent="0.3">
      <c r="A33" s="21" t="s">
        <v>64</v>
      </c>
      <c r="B33" s="19">
        <f>F33+J33+L33</f>
        <v>100</v>
      </c>
      <c r="C33" s="19">
        <f>I33+M33</f>
        <v>100</v>
      </c>
      <c r="D33" s="19"/>
      <c r="E33" s="19"/>
      <c r="F33" s="19">
        <v>100</v>
      </c>
      <c r="G33" s="19">
        <v>100</v>
      </c>
      <c r="H33" s="19">
        <v>100</v>
      </c>
      <c r="I33" s="19">
        <v>100</v>
      </c>
      <c r="J33" s="19"/>
      <c r="K33" s="19"/>
      <c r="L33" s="19">
        <v>0</v>
      </c>
      <c r="M33" s="19"/>
      <c r="N33" s="65" t="s">
        <v>95</v>
      </c>
    </row>
    <row r="34" spans="1:15" s="13" customFormat="1" ht="34.5" customHeight="1" x14ac:dyDescent="0.3">
      <c r="A34" s="66" t="s">
        <v>65</v>
      </c>
      <c r="B34" s="67">
        <f t="shared" ref="B34:M34" si="0">B15+B16+B17+B18+B20+B21+B22+B23+B24+B25+B26+B28+B30+B32+B33</f>
        <v>21298</v>
      </c>
      <c r="C34" s="67">
        <f t="shared" si="0"/>
        <v>46948.04</v>
      </c>
      <c r="D34" s="67">
        <f t="shared" si="0"/>
        <v>0</v>
      </c>
      <c r="E34" s="67">
        <f t="shared" si="0"/>
        <v>0</v>
      </c>
      <c r="F34" s="67">
        <f t="shared" si="0"/>
        <v>698</v>
      </c>
      <c r="G34" s="67">
        <f t="shared" si="0"/>
        <v>698</v>
      </c>
      <c r="H34" s="67">
        <f t="shared" si="0"/>
        <v>325.74</v>
      </c>
      <c r="I34" s="67">
        <f t="shared" si="0"/>
        <v>325.74</v>
      </c>
      <c r="J34" s="67">
        <f t="shared" si="0"/>
        <v>0</v>
      </c>
      <c r="K34" s="67">
        <f t="shared" si="0"/>
        <v>0</v>
      </c>
      <c r="L34" s="67">
        <f t="shared" si="0"/>
        <v>20600</v>
      </c>
      <c r="M34" s="67">
        <f t="shared" si="0"/>
        <v>46622.299999999996</v>
      </c>
      <c r="N34" s="21"/>
    </row>
    <row r="35" spans="1:15" s="13" customFormat="1" ht="34.5" customHeight="1" x14ac:dyDescent="0.25">
      <c r="A35" s="56"/>
      <c r="B35" s="88" t="s">
        <v>98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</row>
    <row r="36" spans="1:15" s="49" customFormat="1" ht="27.75" customHeight="1" x14ac:dyDescent="0.3">
      <c r="A36" s="39" t="s">
        <v>29</v>
      </c>
      <c r="O36" s="48"/>
    </row>
    <row r="37" spans="1:15" ht="380.25" customHeight="1" x14ac:dyDescent="0.25">
      <c r="A37" s="24" t="s">
        <v>39</v>
      </c>
      <c r="B37" s="25">
        <f>H37</f>
        <v>1800</v>
      </c>
      <c r="C37" s="25">
        <f>I37</f>
        <v>1800</v>
      </c>
      <c r="D37" s="26"/>
      <c r="E37" s="26"/>
      <c r="F37" s="27">
        <v>1800</v>
      </c>
      <c r="G37" s="27">
        <v>1800</v>
      </c>
      <c r="H37" s="27">
        <v>1800</v>
      </c>
      <c r="I37" s="27">
        <v>1800</v>
      </c>
      <c r="J37" s="26">
        <v>0</v>
      </c>
      <c r="K37" s="26">
        <v>0</v>
      </c>
      <c r="L37" s="26">
        <v>0</v>
      </c>
      <c r="M37" s="51">
        <v>0</v>
      </c>
      <c r="N37" s="24" t="s">
        <v>90</v>
      </c>
    </row>
    <row r="38" spans="1:15" ht="93" customHeight="1" x14ac:dyDescent="0.25">
      <c r="A38" s="28" t="s">
        <v>83</v>
      </c>
      <c r="B38" s="38">
        <f t="shared" ref="B38:C38" si="1">H38</f>
        <v>767.84</v>
      </c>
      <c r="C38" s="38">
        <f t="shared" si="1"/>
        <v>704.3</v>
      </c>
      <c r="D38" s="36">
        <v>0</v>
      </c>
      <c r="E38" s="36"/>
      <c r="F38" s="36">
        <v>767.84</v>
      </c>
      <c r="G38" s="36">
        <v>767.84</v>
      </c>
      <c r="H38" s="36">
        <v>767.84</v>
      </c>
      <c r="I38" s="36">
        <v>704.3</v>
      </c>
      <c r="J38" s="36">
        <v>0</v>
      </c>
      <c r="K38" s="36">
        <v>0</v>
      </c>
      <c r="L38" s="36">
        <v>0</v>
      </c>
      <c r="M38" s="52">
        <v>0</v>
      </c>
      <c r="N38" s="53" t="s">
        <v>92</v>
      </c>
    </row>
    <row r="39" spans="1:15" ht="127.5" customHeight="1" x14ac:dyDescent="0.25">
      <c r="A39" s="24" t="s">
        <v>40</v>
      </c>
      <c r="B39" s="25">
        <f t="shared" ref="B39:B40" si="2">H39</f>
        <v>3600</v>
      </c>
      <c r="C39" s="25">
        <f t="shared" ref="C39:C40" si="3">I39</f>
        <v>3600</v>
      </c>
      <c r="D39" s="26">
        <v>0</v>
      </c>
      <c r="E39" s="26"/>
      <c r="F39" s="26">
        <v>3600</v>
      </c>
      <c r="G39" s="26">
        <v>3600</v>
      </c>
      <c r="H39" s="26">
        <v>3600</v>
      </c>
      <c r="I39" s="26">
        <v>3600</v>
      </c>
      <c r="J39" s="26">
        <v>0</v>
      </c>
      <c r="K39" s="26">
        <v>0</v>
      </c>
      <c r="L39" s="26">
        <v>0</v>
      </c>
      <c r="M39" s="51">
        <v>0</v>
      </c>
      <c r="N39" s="24" t="s">
        <v>119</v>
      </c>
    </row>
    <row r="40" spans="1:15" ht="266.25" customHeight="1" x14ac:dyDescent="0.25">
      <c r="A40" s="24" t="s">
        <v>41</v>
      </c>
      <c r="B40" s="25">
        <f t="shared" si="2"/>
        <v>33</v>
      </c>
      <c r="C40" s="25">
        <f t="shared" si="3"/>
        <v>30</v>
      </c>
      <c r="D40" s="26">
        <v>0</v>
      </c>
      <c r="E40" s="26"/>
      <c r="F40" s="26">
        <v>33</v>
      </c>
      <c r="G40" s="26">
        <v>33</v>
      </c>
      <c r="H40" s="26">
        <v>33</v>
      </c>
      <c r="I40" s="26">
        <v>30</v>
      </c>
      <c r="J40" s="26">
        <v>0</v>
      </c>
      <c r="K40" s="26">
        <v>0</v>
      </c>
      <c r="L40" s="26">
        <v>0</v>
      </c>
      <c r="M40" s="26">
        <v>0</v>
      </c>
      <c r="N40" s="54" t="s">
        <v>93</v>
      </c>
    </row>
    <row r="41" spans="1:15" ht="27" customHeight="1" x14ac:dyDescent="0.25">
      <c r="A41" s="31" t="s">
        <v>6</v>
      </c>
      <c r="B41" s="32">
        <f t="shared" ref="B41:M41" si="4">SUM(B37:B40)</f>
        <v>6200.84</v>
      </c>
      <c r="C41" s="32">
        <f t="shared" si="4"/>
        <v>6134.3</v>
      </c>
      <c r="D41" s="32">
        <f t="shared" si="4"/>
        <v>0</v>
      </c>
      <c r="E41" s="32">
        <f t="shared" si="4"/>
        <v>0</v>
      </c>
      <c r="F41" s="32">
        <f>SUM(F37:F40)</f>
        <v>6200.84</v>
      </c>
      <c r="G41" s="32">
        <f t="shared" si="4"/>
        <v>6200.84</v>
      </c>
      <c r="H41" s="32">
        <f t="shared" si="4"/>
        <v>6200.84</v>
      </c>
      <c r="I41" s="32">
        <f t="shared" si="4"/>
        <v>6134.3</v>
      </c>
      <c r="J41" s="32">
        <f t="shared" si="4"/>
        <v>0</v>
      </c>
      <c r="K41" s="32">
        <f t="shared" si="4"/>
        <v>0</v>
      </c>
      <c r="L41" s="32">
        <f t="shared" si="4"/>
        <v>0</v>
      </c>
      <c r="M41" s="32">
        <f t="shared" si="4"/>
        <v>0</v>
      </c>
      <c r="N41" s="33"/>
    </row>
    <row r="42" spans="1:15" ht="26.25" customHeight="1" x14ac:dyDescent="0.25">
      <c r="A42" s="80" t="s">
        <v>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</row>
    <row r="43" spans="1:15" ht="26.25" customHeight="1" x14ac:dyDescent="0.25">
      <c r="A43" s="34" t="s">
        <v>33</v>
      </c>
      <c r="B43" s="35"/>
      <c r="C43" s="35"/>
      <c r="D43" s="58"/>
      <c r="E43" s="58"/>
      <c r="F43" s="58"/>
      <c r="G43" s="58"/>
      <c r="H43" s="58"/>
      <c r="I43" s="58"/>
      <c r="J43" s="50"/>
      <c r="K43" s="50"/>
      <c r="L43" s="50"/>
      <c r="M43" s="50"/>
      <c r="N43" s="35"/>
    </row>
    <row r="44" spans="1:15" ht="89.25" customHeight="1" x14ac:dyDescent="0.25">
      <c r="A44" s="24" t="s">
        <v>8</v>
      </c>
      <c r="B44" s="36">
        <f>F44</f>
        <v>2360.7199999999998</v>
      </c>
      <c r="C44" s="25">
        <f t="shared" ref="C44:C56" si="5">I44</f>
        <v>2360.7199999999998</v>
      </c>
      <c r="D44" s="29">
        <v>0</v>
      </c>
      <c r="E44" s="29">
        <v>0</v>
      </c>
      <c r="F44" s="36">
        <v>2360.7199999999998</v>
      </c>
      <c r="G44" s="36">
        <v>2360.7199999999998</v>
      </c>
      <c r="H44" s="36">
        <v>2360.7199999999998</v>
      </c>
      <c r="I44" s="29">
        <v>2360.7199999999998</v>
      </c>
      <c r="J44" s="29">
        <v>0</v>
      </c>
      <c r="K44" s="29">
        <v>0</v>
      </c>
      <c r="L44" s="29">
        <v>0</v>
      </c>
      <c r="M44" s="30">
        <v>0</v>
      </c>
      <c r="N44" s="28" t="s">
        <v>100</v>
      </c>
      <c r="O44" s="7" t="s">
        <v>72</v>
      </c>
    </row>
    <row r="45" spans="1:15" ht="63.75" customHeight="1" x14ac:dyDescent="0.25">
      <c r="A45" s="24" t="s">
        <v>9</v>
      </c>
      <c r="B45" s="36">
        <f t="shared" ref="B45:B57" si="6">F45</f>
        <v>380.87</v>
      </c>
      <c r="C45" s="25">
        <f t="shared" si="5"/>
        <v>377.87</v>
      </c>
      <c r="D45" s="29">
        <v>0</v>
      </c>
      <c r="E45" s="29">
        <v>0</v>
      </c>
      <c r="F45" s="29">
        <f>377.87+3</f>
        <v>380.87</v>
      </c>
      <c r="G45" s="29">
        <f t="shared" ref="G45:H45" si="7">377.87+3</f>
        <v>380.87</v>
      </c>
      <c r="H45" s="29">
        <f t="shared" si="7"/>
        <v>380.87</v>
      </c>
      <c r="I45" s="29">
        <v>377.87</v>
      </c>
      <c r="J45" s="29">
        <v>0</v>
      </c>
      <c r="K45" s="29">
        <v>0</v>
      </c>
      <c r="L45" s="29">
        <v>0</v>
      </c>
      <c r="M45" s="30">
        <v>0</v>
      </c>
      <c r="N45" s="28" t="s">
        <v>101</v>
      </c>
      <c r="O45" s="7" t="s">
        <v>71</v>
      </c>
    </row>
    <row r="46" spans="1:15" ht="67.5" customHeight="1" x14ac:dyDescent="0.25">
      <c r="A46" s="24" t="s">
        <v>10</v>
      </c>
      <c r="B46" s="36">
        <f t="shared" si="6"/>
        <v>167.36</v>
      </c>
      <c r="C46" s="25">
        <f t="shared" si="5"/>
        <v>167.36</v>
      </c>
      <c r="D46" s="29">
        <v>0</v>
      </c>
      <c r="E46" s="29">
        <v>0</v>
      </c>
      <c r="F46" s="29">
        <v>167.36</v>
      </c>
      <c r="G46" s="29">
        <v>167.36</v>
      </c>
      <c r="H46" s="29">
        <v>167.36</v>
      </c>
      <c r="I46" s="29">
        <v>167.36</v>
      </c>
      <c r="J46" s="29">
        <v>0</v>
      </c>
      <c r="K46" s="29">
        <v>0</v>
      </c>
      <c r="L46" s="29">
        <v>0</v>
      </c>
      <c r="M46" s="30">
        <v>0</v>
      </c>
      <c r="N46" s="28" t="s">
        <v>102</v>
      </c>
    </row>
    <row r="47" spans="1:15" s="10" customFormat="1" ht="50.25" customHeight="1" x14ac:dyDescent="0.25">
      <c r="A47" s="24" t="s">
        <v>11</v>
      </c>
      <c r="B47" s="36">
        <f t="shared" si="6"/>
        <v>4213.62</v>
      </c>
      <c r="C47" s="25">
        <f t="shared" si="5"/>
        <v>4213.62</v>
      </c>
      <c r="D47" s="29">
        <v>0</v>
      </c>
      <c r="E47" s="29">
        <v>0</v>
      </c>
      <c r="F47" s="26">
        <v>4213.62</v>
      </c>
      <c r="G47" s="26">
        <v>4213.62</v>
      </c>
      <c r="H47" s="26">
        <v>4213.62</v>
      </c>
      <c r="I47" s="29">
        <v>4213.62</v>
      </c>
      <c r="J47" s="29">
        <v>0</v>
      </c>
      <c r="K47" s="29">
        <v>0</v>
      </c>
      <c r="L47" s="29">
        <v>0</v>
      </c>
      <c r="M47" s="30"/>
      <c r="N47" s="28" t="s">
        <v>103</v>
      </c>
      <c r="O47" s="9"/>
    </row>
    <row r="48" spans="1:15" ht="90.75" customHeight="1" x14ac:dyDescent="0.25">
      <c r="A48" s="28" t="s">
        <v>12</v>
      </c>
      <c r="B48" s="36">
        <f t="shared" si="6"/>
        <v>1495.32</v>
      </c>
      <c r="C48" s="25">
        <f t="shared" si="5"/>
        <v>1495.32</v>
      </c>
      <c r="D48" s="36">
        <v>0</v>
      </c>
      <c r="E48" s="36">
        <v>0</v>
      </c>
      <c r="F48" s="25">
        <v>1495.32</v>
      </c>
      <c r="G48" s="25">
        <v>1495.32</v>
      </c>
      <c r="H48" s="25">
        <v>1495.32</v>
      </c>
      <c r="I48" s="36">
        <v>1495.32</v>
      </c>
      <c r="J48" s="36"/>
      <c r="K48" s="36"/>
      <c r="L48" s="36"/>
      <c r="M48" s="52"/>
      <c r="N48" s="28" t="s">
        <v>104</v>
      </c>
      <c r="O48" s="7" t="s">
        <v>75</v>
      </c>
    </row>
    <row r="49" spans="1:19" ht="63.75" customHeight="1" x14ac:dyDescent="0.25">
      <c r="A49" s="24" t="s">
        <v>13</v>
      </c>
      <c r="B49" s="36">
        <f t="shared" si="6"/>
        <v>71.72</v>
      </c>
      <c r="C49" s="25">
        <f t="shared" si="5"/>
        <v>71.72</v>
      </c>
      <c r="D49" s="29">
        <v>0</v>
      </c>
      <c r="E49" s="29">
        <v>0</v>
      </c>
      <c r="F49" s="29">
        <v>71.72</v>
      </c>
      <c r="G49" s="29">
        <v>71.72</v>
      </c>
      <c r="H49" s="29">
        <v>71.72</v>
      </c>
      <c r="I49" s="29">
        <v>71.72</v>
      </c>
      <c r="J49" s="29">
        <v>0</v>
      </c>
      <c r="K49" s="29">
        <v>0</v>
      </c>
      <c r="L49" s="29">
        <v>0</v>
      </c>
      <c r="M49" s="30">
        <v>0</v>
      </c>
      <c r="N49" s="28" t="s">
        <v>105</v>
      </c>
      <c r="O49" s="7" t="s">
        <v>76</v>
      </c>
    </row>
    <row r="50" spans="1:19" ht="272.25" customHeight="1" x14ac:dyDescent="0.25">
      <c r="A50" s="24" t="s">
        <v>14</v>
      </c>
      <c r="B50" s="36">
        <f t="shared" si="6"/>
        <v>18</v>
      </c>
      <c r="C50" s="25">
        <f t="shared" si="5"/>
        <v>18</v>
      </c>
      <c r="D50" s="29">
        <v>0</v>
      </c>
      <c r="E50" s="29">
        <v>0</v>
      </c>
      <c r="F50" s="29">
        <v>18</v>
      </c>
      <c r="G50" s="29">
        <v>18</v>
      </c>
      <c r="H50" s="29">
        <v>18</v>
      </c>
      <c r="I50" s="29">
        <v>18</v>
      </c>
      <c r="J50" s="29">
        <v>0</v>
      </c>
      <c r="K50" s="29">
        <v>0</v>
      </c>
      <c r="L50" s="29">
        <v>0</v>
      </c>
      <c r="M50" s="29">
        <v>0</v>
      </c>
      <c r="N50" s="28" t="s">
        <v>96</v>
      </c>
      <c r="O50" s="7" t="s">
        <v>77</v>
      </c>
    </row>
    <row r="51" spans="1:19" ht="124.5" customHeight="1" x14ac:dyDescent="0.25">
      <c r="A51" s="24" t="s">
        <v>15</v>
      </c>
      <c r="B51" s="36">
        <f t="shared" si="6"/>
        <v>65.44</v>
      </c>
      <c r="C51" s="25">
        <f t="shared" si="5"/>
        <v>65.44</v>
      </c>
      <c r="D51" s="29">
        <v>0</v>
      </c>
      <c r="E51" s="29">
        <v>0</v>
      </c>
      <c r="F51" s="29">
        <v>65.44</v>
      </c>
      <c r="G51" s="29">
        <v>65.44</v>
      </c>
      <c r="H51" s="29">
        <v>65.44</v>
      </c>
      <c r="I51" s="29">
        <v>65.44</v>
      </c>
      <c r="J51" s="29">
        <v>0</v>
      </c>
      <c r="K51" s="29">
        <v>0</v>
      </c>
      <c r="L51" s="29">
        <v>0</v>
      </c>
      <c r="M51" s="29">
        <v>0</v>
      </c>
      <c r="N51" s="28" t="s">
        <v>106</v>
      </c>
    </row>
    <row r="52" spans="1:19" ht="107.25" customHeight="1" x14ac:dyDescent="0.25">
      <c r="A52" s="28" t="s">
        <v>88</v>
      </c>
      <c r="B52" s="36">
        <f t="shared" si="6"/>
        <v>6825.51</v>
      </c>
      <c r="C52" s="38">
        <f t="shared" ref="C52:C54" si="8">E52+I52</f>
        <v>6724.93</v>
      </c>
      <c r="D52" s="36">
        <v>0</v>
      </c>
      <c r="E52" s="36">
        <v>0</v>
      </c>
      <c r="F52" s="36">
        <f>6724.93+100.58</f>
        <v>6825.51</v>
      </c>
      <c r="G52" s="36">
        <f t="shared" ref="G52:H52" si="9">6724.93+100.58</f>
        <v>6825.51</v>
      </c>
      <c r="H52" s="36">
        <f t="shared" si="9"/>
        <v>6825.51</v>
      </c>
      <c r="I52" s="36">
        <v>6724.93</v>
      </c>
      <c r="J52" s="29">
        <v>0</v>
      </c>
      <c r="K52" s="29">
        <v>0</v>
      </c>
      <c r="L52" s="29">
        <v>0</v>
      </c>
      <c r="M52" s="29">
        <v>0</v>
      </c>
      <c r="N52" s="28" t="s">
        <v>107</v>
      </c>
      <c r="O52" s="7" t="s">
        <v>73</v>
      </c>
    </row>
    <row r="53" spans="1:19" ht="167.25" customHeight="1" x14ac:dyDescent="0.25">
      <c r="A53" s="28" t="s">
        <v>97</v>
      </c>
      <c r="B53" s="36">
        <f>D53+F53</f>
        <v>4015.1099999999997</v>
      </c>
      <c r="C53" s="38">
        <f t="shared" si="8"/>
        <v>4015.0699999999997</v>
      </c>
      <c r="D53" s="36">
        <v>3830.24</v>
      </c>
      <c r="E53" s="36">
        <v>3830.2</v>
      </c>
      <c r="F53" s="36">
        <v>184.87</v>
      </c>
      <c r="G53" s="36">
        <v>184.87</v>
      </c>
      <c r="H53" s="36">
        <v>184.87</v>
      </c>
      <c r="I53" s="36">
        <v>184.87</v>
      </c>
      <c r="J53" s="55">
        <v>0</v>
      </c>
      <c r="K53" s="36">
        <v>0</v>
      </c>
      <c r="L53" s="36">
        <v>0</v>
      </c>
      <c r="M53" s="36">
        <v>0</v>
      </c>
      <c r="N53" s="28" t="s">
        <v>120</v>
      </c>
      <c r="O53" s="7" t="s">
        <v>73</v>
      </c>
    </row>
    <row r="54" spans="1:19" ht="102" customHeight="1" x14ac:dyDescent="0.25">
      <c r="A54" s="24" t="s">
        <v>89</v>
      </c>
      <c r="B54" s="36">
        <f t="shared" si="6"/>
        <v>1161.98</v>
      </c>
      <c r="C54" s="25">
        <f t="shared" si="8"/>
        <v>1161.98</v>
      </c>
      <c r="D54" s="29"/>
      <c r="E54" s="29"/>
      <c r="F54" s="29">
        <v>1161.98</v>
      </c>
      <c r="G54" s="29">
        <v>1161.98</v>
      </c>
      <c r="H54" s="29">
        <v>1161.98</v>
      </c>
      <c r="I54" s="29">
        <v>1161.98</v>
      </c>
      <c r="J54" s="29">
        <v>0</v>
      </c>
      <c r="K54" s="29">
        <v>0</v>
      </c>
      <c r="L54" s="29">
        <v>0</v>
      </c>
      <c r="M54" s="29">
        <v>0</v>
      </c>
      <c r="N54" s="60" t="s">
        <v>108</v>
      </c>
      <c r="O54" s="7" t="s">
        <v>73</v>
      </c>
    </row>
    <row r="55" spans="1:19" s="10" customFormat="1" ht="162.75" customHeight="1" x14ac:dyDescent="0.25">
      <c r="A55" s="24" t="s">
        <v>85</v>
      </c>
      <c r="B55" s="36">
        <f t="shared" si="6"/>
        <v>155.75</v>
      </c>
      <c r="C55" s="25">
        <f t="shared" si="5"/>
        <v>155.75</v>
      </c>
      <c r="D55" s="29">
        <v>0</v>
      </c>
      <c r="E55" s="29">
        <v>0</v>
      </c>
      <c r="F55" s="29">
        <v>155.75</v>
      </c>
      <c r="G55" s="29">
        <v>155.75</v>
      </c>
      <c r="H55" s="29">
        <v>155.75</v>
      </c>
      <c r="I55" s="29">
        <v>155.75</v>
      </c>
      <c r="J55" s="29">
        <v>0</v>
      </c>
      <c r="K55" s="29">
        <v>0</v>
      </c>
      <c r="L55" s="29">
        <v>0</v>
      </c>
      <c r="M55" s="29">
        <v>0</v>
      </c>
      <c r="N55" s="28" t="s">
        <v>109</v>
      </c>
      <c r="O55" s="9"/>
      <c r="S55" s="11"/>
    </row>
    <row r="56" spans="1:19" ht="167.25" customHeight="1" x14ac:dyDescent="0.25">
      <c r="A56" s="24" t="s">
        <v>84</v>
      </c>
      <c r="B56" s="36">
        <f t="shared" si="6"/>
        <v>166.8</v>
      </c>
      <c r="C56" s="25">
        <f t="shared" si="5"/>
        <v>166.8</v>
      </c>
      <c r="D56" s="29">
        <v>0</v>
      </c>
      <c r="E56" s="29">
        <v>0</v>
      </c>
      <c r="F56" s="29">
        <v>166.8</v>
      </c>
      <c r="G56" s="29">
        <v>166.8</v>
      </c>
      <c r="H56" s="29">
        <v>166.8</v>
      </c>
      <c r="I56" s="29">
        <v>166.8</v>
      </c>
      <c r="J56" s="29">
        <v>0</v>
      </c>
      <c r="K56" s="29">
        <v>0</v>
      </c>
      <c r="L56" s="29">
        <v>0</v>
      </c>
      <c r="M56" s="30">
        <v>0</v>
      </c>
      <c r="N56" s="28" t="s">
        <v>110</v>
      </c>
      <c r="P56" s="4"/>
    </row>
    <row r="57" spans="1:19" ht="86.25" customHeight="1" x14ac:dyDescent="0.25">
      <c r="A57" s="24" t="s">
        <v>86</v>
      </c>
      <c r="B57" s="36">
        <f t="shared" si="6"/>
        <v>0</v>
      </c>
      <c r="C57" s="25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30">
        <v>0</v>
      </c>
      <c r="N57" s="37" t="s">
        <v>87</v>
      </c>
      <c r="P57" s="4"/>
    </row>
    <row r="58" spans="1:19" ht="29.25" customHeight="1" x14ac:dyDescent="0.25">
      <c r="A58" s="39" t="s">
        <v>30</v>
      </c>
      <c r="B58" s="32">
        <f>B44+B45+B46+B47+B48+B49+B50+B51+B52+B53+B54+B55+B56+B57</f>
        <v>21098.199999999997</v>
      </c>
      <c r="C58" s="32">
        <f t="shared" ref="C58:I58" si="10">C44+C45+C46+C47+C48+C49+C50+C51+C52+C53+C54+C55+C56+C57</f>
        <v>20994.579999999998</v>
      </c>
      <c r="D58" s="32">
        <f t="shared" si="10"/>
        <v>3830.24</v>
      </c>
      <c r="E58" s="32">
        <f t="shared" si="10"/>
        <v>3830.2</v>
      </c>
      <c r="F58" s="32">
        <f t="shared" si="10"/>
        <v>17267.96</v>
      </c>
      <c r="G58" s="32">
        <f t="shared" si="10"/>
        <v>17267.96</v>
      </c>
      <c r="H58" s="32">
        <f t="shared" si="10"/>
        <v>17267.96</v>
      </c>
      <c r="I58" s="32">
        <f t="shared" si="10"/>
        <v>17164.38</v>
      </c>
      <c r="J58" s="32">
        <f t="shared" ref="J58:M58" si="11">SUM(J44:J56)</f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40"/>
    </row>
    <row r="59" spans="1:19" ht="27.75" customHeight="1" x14ac:dyDescent="0.25">
      <c r="A59" s="80" t="s">
        <v>16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</row>
    <row r="60" spans="1:19" ht="27.75" customHeight="1" x14ac:dyDescent="0.25">
      <c r="A60" s="39" t="s">
        <v>34</v>
      </c>
      <c r="B60" s="58"/>
      <c r="C60" s="58"/>
      <c r="D60" s="58"/>
      <c r="E60" s="58"/>
      <c r="F60" s="58"/>
      <c r="G60" s="58"/>
      <c r="H60" s="58"/>
      <c r="I60" s="58"/>
      <c r="J60" s="50"/>
      <c r="K60" s="50"/>
      <c r="L60" s="50"/>
      <c r="M60" s="50"/>
      <c r="N60" s="50"/>
    </row>
    <row r="61" spans="1:19" ht="81.75" customHeight="1" x14ac:dyDescent="0.25">
      <c r="A61" s="28" t="s">
        <v>17</v>
      </c>
      <c r="B61" s="36">
        <f>D61</f>
        <v>261083.8</v>
      </c>
      <c r="C61" s="36">
        <f>E61</f>
        <v>261083.8</v>
      </c>
      <c r="D61" s="36">
        <v>261083.8</v>
      </c>
      <c r="E61" s="36">
        <v>261083.8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28" t="s">
        <v>111</v>
      </c>
      <c r="O61" s="7" t="s">
        <v>74</v>
      </c>
    </row>
    <row r="62" spans="1:19" ht="127.5" customHeight="1" x14ac:dyDescent="0.25">
      <c r="A62" s="28" t="s">
        <v>18</v>
      </c>
      <c r="B62" s="36">
        <f>D62+H62</f>
        <v>7131.6</v>
      </c>
      <c r="C62" s="36">
        <f>E62+I62</f>
        <v>7131.6</v>
      </c>
      <c r="D62" s="62">
        <v>6906.6</v>
      </c>
      <c r="E62" s="36">
        <f>3958.2+2948.4</f>
        <v>6906.6</v>
      </c>
      <c r="F62" s="36">
        <v>225</v>
      </c>
      <c r="G62" s="36">
        <v>225</v>
      </c>
      <c r="H62" s="36">
        <v>225</v>
      </c>
      <c r="I62" s="36">
        <v>225</v>
      </c>
      <c r="J62" s="36">
        <v>0</v>
      </c>
      <c r="K62" s="36">
        <v>0</v>
      </c>
      <c r="L62" s="36">
        <v>0</v>
      </c>
      <c r="M62" s="36">
        <v>0</v>
      </c>
      <c r="N62" s="28" t="s">
        <v>112</v>
      </c>
      <c r="O62" s="7" t="s">
        <v>79</v>
      </c>
    </row>
    <row r="63" spans="1:19" ht="52.5" customHeight="1" x14ac:dyDescent="0.25">
      <c r="A63" s="28" t="s">
        <v>19</v>
      </c>
      <c r="B63" s="36">
        <f>D63+H63</f>
        <v>7356.5</v>
      </c>
      <c r="C63" s="36">
        <f>E63+I63</f>
        <v>7356.5</v>
      </c>
      <c r="D63" s="36">
        <v>7356.5</v>
      </c>
      <c r="E63" s="36">
        <v>7356.5</v>
      </c>
      <c r="F63" s="36">
        <v>0</v>
      </c>
      <c r="G63" s="36">
        <v>0</v>
      </c>
      <c r="H63" s="36">
        <v>0</v>
      </c>
      <c r="I63" s="36"/>
      <c r="J63" s="36">
        <v>0</v>
      </c>
      <c r="K63" s="36">
        <v>0</v>
      </c>
      <c r="L63" s="36">
        <v>0</v>
      </c>
      <c r="M63" s="36">
        <v>0</v>
      </c>
      <c r="N63" s="28" t="s">
        <v>113</v>
      </c>
      <c r="O63" s="7" t="s">
        <v>81</v>
      </c>
    </row>
    <row r="64" spans="1:19" ht="43.5" customHeight="1" x14ac:dyDescent="0.25">
      <c r="A64" s="41" t="s">
        <v>31</v>
      </c>
      <c r="B64" s="42">
        <f t="shared" ref="B64:M64" si="12">SUM(B61:B63)</f>
        <v>275571.89999999997</v>
      </c>
      <c r="C64" s="42">
        <f t="shared" si="12"/>
        <v>275571.89999999997</v>
      </c>
      <c r="D64" s="42">
        <f t="shared" si="12"/>
        <v>275346.89999999997</v>
      </c>
      <c r="E64" s="42">
        <f t="shared" si="12"/>
        <v>275346.89999999997</v>
      </c>
      <c r="F64" s="42">
        <f t="shared" si="12"/>
        <v>225</v>
      </c>
      <c r="G64" s="42">
        <f t="shared" si="12"/>
        <v>225</v>
      </c>
      <c r="H64" s="42">
        <f t="shared" si="12"/>
        <v>225</v>
      </c>
      <c r="I64" s="42">
        <f t="shared" si="12"/>
        <v>225</v>
      </c>
      <c r="J64" s="42">
        <f t="shared" si="12"/>
        <v>0</v>
      </c>
      <c r="K64" s="42">
        <f t="shared" si="12"/>
        <v>0</v>
      </c>
      <c r="L64" s="42">
        <f t="shared" si="12"/>
        <v>0</v>
      </c>
      <c r="M64" s="42">
        <f t="shared" si="12"/>
        <v>0</v>
      </c>
      <c r="N64" s="37"/>
    </row>
    <row r="65" spans="1:15" ht="30" customHeight="1" x14ac:dyDescent="0.25">
      <c r="A65" s="79" t="s">
        <v>42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1:15" ht="86.25" customHeight="1" x14ac:dyDescent="0.25">
      <c r="A66" s="41" t="s">
        <v>66</v>
      </c>
      <c r="B66" s="36">
        <f>D66+H66</f>
        <v>79257.100000000006</v>
      </c>
      <c r="C66" s="36">
        <f>E66+I66</f>
        <v>75669.899999999994</v>
      </c>
      <c r="D66" s="43">
        <v>4132</v>
      </c>
      <c r="E66" s="43">
        <v>4132</v>
      </c>
      <c r="F66" s="43">
        <v>75125.100000000006</v>
      </c>
      <c r="G66" s="43">
        <v>75125.100000000006</v>
      </c>
      <c r="H66" s="43">
        <v>75125.100000000006</v>
      </c>
      <c r="I66" s="43">
        <v>71537.899999999994</v>
      </c>
      <c r="J66" s="42"/>
      <c r="K66" s="42"/>
      <c r="L66" s="42"/>
      <c r="M66" s="42"/>
      <c r="N66" s="28" t="s">
        <v>114</v>
      </c>
    </row>
    <row r="67" spans="1:15" s="2" customFormat="1" ht="33" customHeight="1" x14ac:dyDescent="0.25">
      <c r="A67" s="33" t="s">
        <v>69</v>
      </c>
      <c r="B67" s="44">
        <f>B66</f>
        <v>79257.100000000006</v>
      </c>
      <c r="C67" s="44">
        <f>C66</f>
        <v>75669.899999999994</v>
      </c>
      <c r="D67" s="44"/>
      <c r="E67" s="44"/>
      <c r="F67" s="44">
        <f t="shared" ref="F67:I67" si="13">F66</f>
        <v>75125.100000000006</v>
      </c>
      <c r="G67" s="44">
        <f t="shared" si="13"/>
        <v>75125.100000000006</v>
      </c>
      <c r="H67" s="44">
        <f t="shared" si="13"/>
        <v>75125.100000000006</v>
      </c>
      <c r="I67" s="44">
        <f t="shared" si="13"/>
        <v>71537.899999999994</v>
      </c>
      <c r="J67" s="44">
        <f>J41+J58+J64</f>
        <v>0</v>
      </c>
      <c r="K67" s="44">
        <f>K41+K58+K64</f>
        <v>0</v>
      </c>
      <c r="L67" s="44">
        <f>L41+L58+L64</f>
        <v>0</v>
      </c>
      <c r="M67" s="44">
        <f>M41+M58+M64</f>
        <v>0</v>
      </c>
      <c r="N67" s="33"/>
      <c r="O67" s="8"/>
    </row>
    <row r="68" spans="1:15" s="5" customFormat="1" ht="30.75" customHeight="1" x14ac:dyDescent="0.25">
      <c r="A68" s="78" t="s">
        <v>67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6"/>
    </row>
    <row r="69" spans="1:15" ht="54.75" customHeight="1" x14ac:dyDescent="0.25">
      <c r="A69" s="33" t="s">
        <v>68</v>
      </c>
      <c r="B69" s="45">
        <v>1000</v>
      </c>
      <c r="C69" s="45"/>
      <c r="D69" s="57"/>
      <c r="E69" s="57"/>
      <c r="F69" s="45">
        <v>1000</v>
      </c>
      <c r="G69" s="45">
        <f>F69-M69</f>
        <v>1000</v>
      </c>
      <c r="H69" s="45">
        <v>1000</v>
      </c>
      <c r="I69" s="57">
        <v>1000</v>
      </c>
      <c r="J69" s="33"/>
      <c r="K69" s="33"/>
      <c r="L69" s="33"/>
      <c r="M69" s="33"/>
      <c r="N69" s="46" t="s">
        <v>115</v>
      </c>
    </row>
    <row r="70" spans="1:15" ht="27.75" customHeight="1" x14ac:dyDescent="0.25">
      <c r="A70" s="33" t="s">
        <v>30</v>
      </c>
      <c r="B70" s="47">
        <v>1000</v>
      </c>
      <c r="C70" s="47"/>
      <c r="D70" s="58"/>
      <c r="E70" s="58"/>
      <c r="F70" s="47">
        <v>1000</v>
      </c>
      <c r="G70" s="47">
        <f>F70-M70</f>
        <v>1000</v>
      </c>
      <c r="H70" s="47">
        <v>1000</v>
      </c>
      <c r="I70" s="58">
        <f>I69</f>
        <v>1000</v>
      </c>
      <c r="J70" s="33"/>
      <c r="K70" s="33"/>
      <c r="L70" s="33"/>
      <c r="M70" s="33"/>
      <c r="N70" s="46"/>
    </row>
    <row r="71" spans="1:15" ht="30.75" customHeight="1" x14ac:dyDescent="0.25">
      <c r="A71" s="33" t="s">
        <v>32</v>
      </c>
      <c r="B71" s="44">
        <f t="shared" ref="B71:I71" si="14">B34+B41+B58+B64+B67+B70</f>
        <v>404426.03999999992</v>
      </c>
      <c r="C71" s="44">
        <f t="shared" si="14"/>
        <v>425318.72</v>
      </c>
      <c r="D71" s="44">
        <f t="shared" si="14"/>
        <v>279177.13999999996</v>
      </c>
      <c r="E71" s="44">
        <f t="shared" si="14"/>
        <v>279177.09999999998</v>
      </c>
      <c r="F71" s="44">
        <f t="shared" si="14"/>
        <v>100516.90000000001</v>
      </c>
      <c r="G71" s="44">
        <f t="shared" si="14"/>
        <v>100516.90000000001</v>
      </c>
      <c r="H71" s="44">
        <f t="shared" si="14"/>
        <v>100144.64000000001</v>
      </c>
      <c r="I71" s="44">
        <f t="shared" si="14"/>
        <v>96387.319999999992</v>
      </c>
      <c r="J71" s="44">
        <f>J44+J61+J67</f>
        <v>0</v>
      </c>
      <c r="K71" s="44">
        <f>K44+K61+K67</f>
        <v>0</v>
      </c>
      <c r="L71" s="44">
        <f>L44+L61+L67</f>
        <v>0</v>
      </c>
      <c r="M71" s="44">
        <f>M44+M61+M67</f>
        <v>0</v>
      </c>
      <c r="N71" s="33"/>
    </row>
    <row r="73" spans="1:15" x14ac:dyDescent="0.25">
      <c r="B73" s="14">
        <f>B41+B44+B45+B46+B47+B48+B49+B50+B51+B52+B54+B55+B56+B57+B64+B67+B70</f>
        <v>379112.92999999993</v>
      </c>
    </row>
  </sheetData>
  <mergeCells count="24">
    <mergeCell ref="A68:N68"/>
    <mergeCell ref="A65:N65"/>
    <mergeCell ref="F9:I9"/>
    <mergeCell ref="B9:C9"/>
    <mergeCell ref="A59:N59"/>
    <mergeCell ref="A42:N42"/>
    <mergeCell ref="A8:A10"/>
    <mergeCell ref="A31:N31"/>
    <mergeCell ref="A12:N12"/>
    <mergeCell ref="A13:N13"/>
    <mergeCell ref="A14:N14"/>
    <mergeCell ref="A19:N19"/>
    <mergeCell ref="A27:N27"/>
    <mergeCell ref="B35:N35"/>
    <mergeCell ref="A4:N4"/>
    <mergeCell ref="A5:N5"/>
    <mergeCell ref="A6:N6"/>
    <mergeCell ref="A7:N7"/>
    <mergeCell ref="A29:N29"/>
    <mergeCell ref="B8:M8"/>
    <mergeCell ref="D9:E9"/>
    <mergeCell ref="J9:K9"/>
    <mergeCell ref="L9:M9"/>
    <mergeCell ref="N8:N10"/>
  </mergeCells>
  <pageMargins left="0" right="0" top="0" bottom="0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2020-05-12T09:23:23Z</dcterms:modified>
</cp:coreProperties>
</file>