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35" tabRatio="584"/>
  </bookViews>
  <sheets>
    <sheet name="Лист1" sheetId="1" r:id="rId1"/>
  </sheets>
  <definedNames>
    <definedName name="_xlnm.Print_Area" localSheetId="0">Лист1!$A$1:$N$77</definedName>
  </definedNames>
  <calcPr calcId="179021"/>
</workbook>
</file>

<file path=xl/calcChain.xml><?xml version="1.0" encoding="utf-8"?>
<calcChain xmlns="http://schemas.openxmlformats.org/spreadsheetml/2006/main">
  <c r="F50" i="1" l="1"/>
  <c r="B50" i="1"/>
  <c r="B56" i="1"/>
  <c r="C75" i="1"/>
  <c r="B75" i="1"/>
  <c r="C74" i="1"/>
  <c r="B74" i="1"/>
  <c r="I72" i="1"/>
  <c r="H72" i="1"/>
  <c r="G72" i="1"/>
  <c r="F72" i="1"/>
  <c r="E72" i="1"/>
  <c r="D72" i="1"/>
  <c r="C68" i="1"/>
  <c r="B68" i="1"/>
  <c r="B69" i="1" s="1"/>
  <c r="I69" i="1"/>
  <c r="H69" i="1"/>
  <c r="G69" i="1"/>
  <c r="F69" i="1"/>
  <c r="E69" i="1"/>
  <c r="D69" i="1"/>
  <c r="C69" i="1"/>
  <c r="E56" i="1"/>
  <c r="I50" i="1"/>
  <c r="C71" i="1" l="1"/>
  <c r="C72" i="1" s="1"/>
  <c r="B71" i="1"/>
  <c r="B72" i="1" s="1"/>
  <c r="B31" i="1"/>
  <c r="B30" i="1"/>
  <c r="C26" i="1"/>
  <c r="B26" i="1"/>
  <c r="B24" i="1"/>
  <c r="B21" i="1"/>
  <c r="C15" i="1"/>
  <c r="B15" i="1"/>
  <c r="C32" i="1" l="1"/>
  <c r="D32" i="1"/>
  <c r="E32" i="1"/>
  <c r="F32" i="1"/>
  <c r="G32" i="1"/>
  <c r="H32" i="1"/>
  <c r="I32" i="1"/>
  <c r="J32" i="1"/>
  <c r="K32" i="1"/>
  <c r="L32" i="1"/>
  <c r="M32" i="1"/>
  <c r="B32" i="1"/>
  <c r="G65" i="1" l="1"/>
  <c r="C62" i="1"/>
  <c r="B62" i="1"/>
  <c r="B59" i="1"/>
  <c r="C58" i="1"/>
  <c r="B58" i="1"/>
  <c r="C57" i="1"/>
  <c r="B57" i="1"/>
  <c r="C56" i="1"/>
  <c r="C52" i="1"/>
  <c r="B52" i="1"/>
  <c r="C51" i="1"/>
  <c r="B51" i="1"/>
  <c r="H50" i="1"/>
  <c r="G50" i="1"/>
  <c r="C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38" i="1"/>
  <c r="B38" i="1"/>
  <c r="C37" i="1"/>
  <c r="B37" i="1"/>
  <c r="C36" i="1"/>
  <c r="B36" i="1"/>
  <c r="C35" i="1"/>
  <c r="B35" i="1"/>
  <c r="B53" i="1" l="1"/>
  <c r="M76" i="1"/>
  <c r="C76" i="1"/>
  <c r="D76" i="1"/>
  <c r="E76" i="1"/>
  <c r="F76" i="1"/>
  <c r="G76" i="1"/>
  <c r="H76" i="1"/>
  <c r="I76" i="1"/>
  <c r="J76" i="1"/>
  <c r="K76" i="1"/>
  <c r="L76" i="1"/>
  <c r="B76" i="1"/>
  <c r="B63" i="1"/>
  <c r="C60" i="1"/>
  <c r="D60" i="1"/>
  <c r="E60" i="1"/>
  <c r="F60" i="1"/>
  <c r="G60" i="1"/>
  <c r="H60" i="1"/>
  <c r="I60" i="1"/>
  <c r="J60" i="1"/>
  <c r="K60" i="1"/>
  <c r="L60" i="1"/>
  <c r="M60" i="1"/>
  <c r="B60" i="1"/>
  <c r="C53" i="1"/>
  <c r="D53" i="1"/>
  <c r="E53" i="1"/>
  <c r="F53" i="1"/>
  <c r="G53" i="1"/>
  <c r="H53" i="1"/>
  <c r="I53" i="1"/>
  <c r="J53" i="1"/>
  <c r="K53" i="1"/>
  <c r="L53" i="1"/>
  <c r="M53" i="1"/>
  <c r="B39" i="1"/>
  <c r="B77" i="1" s="1"/>
  <c r="B79" i="1" s="1"/>
  <c r="F39" i="1" l="1"/>
  <c r="I63" i="1" l="1"/>
  <c r="H63" i="1"/>
  <c r="G63" i="1"/>
  <c r="F63" i="1"/>
  <c r="F77" i="1" s="1"/>
  <c r="C63" i="1" l="1"/>
  <c r="G66" i="1" l="1"/>
  <c r="I39" i="1" l="1"/>
  <c r="I77" i="1" s="1"/>
  <c r="H39" i="1"/>
  <c r="H77" i="1" s="1"/>
  <c r="G39" i="1"/>
  <c r="G77" i="1" s="1"/>
  <c r="E39" i="1"/>
  <c r="E77" i="1" s="1"/>
  <c r="D39" i="1"/>
  <c r="D77" i="1" s="1"/>
  <c r="C39" i="1" l="1"/>
  <c r="C77" i="1" s="1"/>
  <c r="J39" i="1" l="1"/>
  <c r="K39" i="1"/>
  <c r="L39" i="1"/>
  <c r="M39" i="1"/>
  <c r="L77" i="1" l="1"/>
  <c r="J77" i="1"/>
  <c r="L63" i="1"/>
  <c r="J63" i="1"/>
  <c r="M63" i="1"/>
  <c r="M77" i="1" s="1"/>
  <c r="K63" i="1"/>
  <c r="K77" i="1" s="1"/>
</calcChain>
</file>

<file path=xl/sharedStrings.xml><?xml version="1.0" encoding="utf-8"?>
<sst xmlns="http://schemas.openxmlformats.org/spreadsheetml/2006/main" count="137" uniqueCount="126">
  <si>
    <t xml:space="preserve">о ходе реализации государственной программы </t>
  </si>
  <si>
    <t>Объемы финансирования (тыс. руб.)</t>
  </si>
  <si>
    <t>ВСЕГО</t>
  </si>
  <si>
    <t>план</t>
  </si>
  <si>
    <t>факт</t>
  </si>
  <si>
    <t>предусмотрено программой</t>
  </si>
  <si>
    <t xml:space="preserve">Итого по подпрограмме </t>
  </si>
  <si>
    <t>Подпрограмма 3 «Содействие занятости населения Республики Тыва»</t>
  </si>
  <si>
    <t xml:space="preserve">Наименование мероприятия  (объекта)   </t>
  </si>
  <si>
    <t xml:space="preserve">Федеральный  бюджет     </t>
  </si>
  <si>
    <t>Республиканский бюджет</t>
  </si>
  <si>
    <t>предусмотрено уточненной бюджетной росписью на отчетный период</t>
  </si>
  <si>
    <t>исполнено (кассовые расходы)</t>
  </si>
  <si>
    <t>Местные бюджеты</t>
  </si>
  <si>
    <t>Внебюджетные  источники</t>
  </si>
  <si>
    <t xml:space="preserve">Фактический  результат  выполнения мероприятий (в отчетном периоде и нарастающим итогом с начала года)*     </t>
  </si>
  <si>
    <t>2.Мероприятия, всего</t>
  </si>
  <si>
    <t>Итого по подпрограмме</t>
  </si>
  <si>
    <t xml:space="preserve">Итого  по подпрограмме </t>
  </si>
  <si>
    <t>Всего по программе</t>
  </si>
  <si>
    <t>3.Мероприятия,всего</t>
  </si>
  <si>
    <t>4.Мероприятия, всего</t>
  </si>
  <si>
    <t>Приложение 2</t>
  </si>
  <si>
    <t>к письму Минтруда Республики Тыва</t>
  </si>
  <si>
    <t>Предварительная информация</t>
  </si>
  <si>
    <t>Подпрограмма 5 "Обеспечение деятельности центров занятости населения"</t>
  </si>
  <si>
    <t>Подпрограмма 1 «Улучшение условий и охраны труда в Республике Тыва»</t>
  </si>
  <si>
    <t>1. Специальная оценка условий труда работающих в организациях, расположенных на территории Республики Тыва</t>
  </si>
  <si>
    <t>1. 1. Организация проведения специальной оценки условий труда в организациях республики</t>
  </si>
  <si>
    <t>1.2. Ведение реестра сведений результатов специальной оценки условий труда в Республике Тыва</t>
  </si>
  <si>
    <t xml:space="preserve">1.3. Реализация проекта «Декларирование деятельности работодатели по реализации трудовых прав работников» </t>
  </si>
  <si>
    <t>1.4. Осуществление государственной экспертизы условий труда, в том числе качества проведения специальной оценки условий труда</t>
  </si>
  <si>
    <t>2. Превентивные меры, направленные на снижение производственного травматизма и профессиональной заболеваемости, включая совершенствование лечебно-профилактического обслуживания  работающего населения</t>
  </si>
  <si>
    <t>2.1. Расследование несчастных случаев на производстве</t>
  </si>
  <si>
    <t>2.2. Финансовое обеспечение предупредительных мер по сокращению производственного травматизма и профессиональных заболеваний, а также санаторно-курортного лечения занятых на работах с вредными и (или) опасными условиями труда</t>
  </si>
  <si>
    <t>2.3. Проведение разъяснительной работы по вопросам финансирования предупредительных мер по сокращению производственного травматизма и профессиональных заболеваний</t>
  </si>
  <si>
    <t>2.4. Контроль соблюдения в трехсторонних соглашениях и в коллективных договорах взаимных обязательств сторон по улучшению организации охраны труда</t>
  </si>
  <si>
    <t>3. Непрерывная подготовка работников по охране труда на основе современных технологий обучения</t>
  </si>
  <si>
    <t>3.1. Организация обучения и дополнительное профессиональное образование по охране труда руководителей и специалситов организаций республики в обучающих организациях или внутри организации</t>
  </si>
  <si>
    <t>4. Совершенствование нормативно-правовой базы Республики Тыва в области охраны труда</t>
  </si>
  <si>
    <t>4.1. Разработка нормативных правовых актов по охране труда, приведение  в соответствие  с  федеральным законодательством действующих нормативных правовых актов Республики Тыва</t>
  </si>
  <si>
    <t>5. Информационное обеспечение и пропаганда охраны труда</t>
  </si>
  <si>
    <t xml:space="preserve">5.1.Организация и проведение семинаров-совещаний, "круглых столов", и других мероприятий по вопросам охраны труда </t>
  </si>
  <si>
    <t>5.2. Организация и проведение конкурсов по охране труда</t>
  </si>
  <si>
    <t>итого по подпрограмме 1</t>
  </si>
  <si>
    <t>Подпрограмма 6 " Сопровождение инвалидов молодого возраста при трудоустройстве"</t>
  </si>
  <si>
    <t>от ______________ 2018 г. №______</t>
  </si>
  <si>
    <t>стр 5 1т</t>
  </si>
  <si>
    <t>стр 32 1т</t>
  </si>
  <si>
    <t>стр 6, 1т</t>
  </si>
  <si>
    <t>стр 39 1т</t>
  </si>
  <si>
    <t xml:space="preserve"> 2т 13р</t>
  </si>
  <si>
    <t>2т 14р</t>
  </si>
  <si>
    <t>2т 12р</t>
  </si>
  <si>
    <t>стр 45 1 т</t>
  </si>
  <si>
    <t xml:space="preserve">стр 27 1т </t>
  </si>
  <si>
    <t>Республики Тыва «Содействие занятости населения на 2020-2022 годы»</t>
  </si>
  <si>
    <t>Подпрограмма 2 «Снижение напряженности на рынке  труда»</t>
  </si>
  <si>
    <t>2.1. Содействие в трудоустройстве многодетных родителей и инвалидов</t>
  </si>
  <si>
    <t xml:space="preserve">2.2.  Профессиональное обучение выпускников образовательных организаций, в том числе молодых инвалидов </t>
  </si>
  <si>
    <t xml:space="preserve">2.3. Содействие самозанятости безработных граждан и стимулирование создания дополнительных рабочих мест для трудоустройства безработных граждан  субъектами малого и среднего предпринимательства </t>
  </si>
  <si>
    <t>2.4. Участие безработных граждан в чемпионате «Абилимпикс</t>
  </si>
  <si>
    <t xml:space="preserve">3.1.организация временного трудоустройства несовершеннолетних граждан в возрасте от 14 до 18 лет  в свободное от учебы время </t>
  </si>
  <si>
    <t xml:space="preserve">3.2 Организация ярмарок вакансий и учебных рабочих мест </t>
  </si>
  <si>
    <t>3.3 Информирование населения и работодателей о положении на рынке труда</t>
  </si>
  <si>
    <t>3.4 Организация проведения оплачиваемых общественных работ</t>
  </si>
  <si>
    <t>3.5 Организация временного трудоустройства безработных граждан, испытывающих трудности в поиске работы</t>
  </si>
  <si>
    <t>3.6 Социальная адаптация безработных граждан на рынке труда</t>
  </si>
  <si>
    <t>3.7 Оказание содействия самозанятости безработных граждан</t>
  </si>
  <si>
    <t>3.8 Организация временного трудоустройства безработных граждан в возрасте от 18 до 20 лет, имеющих среднее профессиональное образование и ищущих работу впервые</t>
  </si>
  <si>
    <t>3.9 Профессиональное обучение и дополнительное профессиональное образование безработных граждан</t>
  </si>
  <si>
    <t xml:space="preserve">3.10. Организация профессиональной ориентации граждан </t>
  </si>
  <si>
    <t xml:space="preserve">3.11. Содействие безработным гражданам и членам их семей в переселении в другую местность на новое место жительства для трудоустройства по направлению органов службы занятости </t>
  </si>
  <si>
    <t>Подпрограмма 4 «Обеспечение социальной поддержки безработных граждан»</t>
  </si>
  <si>
    <t xml:space="preserve">4.1  Выплата пособия по безработице </t>
  </si>
  <si>
    <t>4.2 Выплата стипендии в период прохождения профессионального обучения и получения дополнительного профессионального образования по направлению органов службы занятости</t>
  </si>
  <si>
    <t xml:space="preserve">4.3 Выплата пенсии, назначенной по предложению органов службы занятости на период до наступления возраста, дающего право на страховую пенсию по старости, в том числе назначаемую досрочно </t>
  </si>
  <si>
    <t xml:space="preserve">4.4. Оплата услуг почтовой связи по доставке пособий по безработице, стипендий и материальной помощи, оплата банковских услуг по выплате пособий по безработице, стипендий и материальной помощи </t>
  </si>
  <si>
    <t xml:space="preserve">5.1 Мероприятия, направленные на осуществление центрами занятости населения переданных полномочий в сфере занятости населения </t>
  </si>
  <si>
    <t>6.1. Трудоустройство инвалидов молодого возраста</t>
  </si>
  <si>
    <t xml:space="preserve">Подпрограмма 7 «Организация профессионального обучения и дополнительного профессионального образования граждан в возрасте 50-ти лет и старше, а также лиц предпенсионного возраста» </t>
  </si>
  <si>
    <t xml:space="preserve">«Организация профессионального обучения и дополнительного профессионального образования граждан в возрасте 50-ти лет и старше, а также лиц предпенсионного возраста» </t>
  </si>
  <si>
    <t xml:space="preserve">Подпрограмма 8 «Организация переобучения и повышения квалификации женщин, находящихся в отпуске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занятости» </t>
  </si>
  <si>
    <t>«Организация переобучения и повышения квалификации женщин, находящихся в отпуске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занятости»</t>
  </si>
  <si>
    <t xml:space="preserve">Подпрограмма 9 «Производительность труда и поддержка занятости» </t>
  </si>
  <si>
    <t>9.1. Повышение эффективности службы занятости</t>
  </si>
  <si>
    <t xml:space="preserve">9.2.  Переобучение, повышение квалификации работников предприятий </t>
  </si>
  <si>
    <t>Конкурс по отбору заявок работодателей на возмещение расходов планируется провести во втором квартале т.г.</t>
  </si>
  <si>
    <t>Конкурс по отбору бизнес-планов безработных граждан по самозанятости планируется провести во втором квартале т.г.</t>
  </si>
  <si>
    <t>Проведение регионального чемпионата планируется провести в октябре т.г.</t>
  </si>
  <si>
    <t xml:space="preserve">За отчетный период 2020 г. 23 организаций зарегистрировали декларацию соответствия условий труда государственным нормативам требования охраны труда.  </t>
  </si>
  <si>
    <t>За отчетный период заявлений о проведении государственной экспертизы условий труда не поступало.</t>
  </si>
  <si>
    <t>За отчетный период специалисты министерства не участвовали в расследовании несчастных случаев (несчастных случаев с тяжелым и смертельным исходами не зафиксировано).</t>
  </si>
  <si>
    <t>В соответствии с приказом Минтруда России от 10.12.2012 г. № 580н «Об утверждении Правил финансового обеспечения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факторами» работодатели могут до 1 августа 2020 года подать заявки в Фонд социального страхования РФ по РТ.</t>
  </si>
  <si>
    <t>В рамках празднования Недели охраны труда в РТ в 2020 г. планируется проведение семинаров-совещаний, круглых столов, на которых будет рассмотрен данный вопрос.</t>
  </si>
  <si>
    <t>В обучающих организациях в отчетном периоде прошли обучение и проверку знаний требований охраны труда 29 человек. Число обученных специалистов составило 9 человек, а руководителей 20 человек.</t>
  </si>
  <si>
    <t>В отчетном периоде конкурсы по охране труда не проводились.</t>
  </si>
  <si>
    <t>В соответствии с Указом Главы Республики Тыва от 17 марта 2017 г. № 62 «О стажировке молодых специалистов в Администрации Главы Республики Тыва и Аппарате Правительства Республики Тыва, органах исполнительной власти Республики Тыва» стажировка выпускников начнется во втором квартале т.г.</t>
  </si>
  <si>
    <t>2.5.  Улучшение качества проведения предварительных и периодических медицинских осмотров работников (проведение  медицинских осмотров)</t>
  </si>
  <si>
    <t>утверждено на 2020  год законом Республики Тыва о республиканском  бюджете</t>
  </si>
  <si>
    <t>Государственная программа "Содействие занятости населения на 2020-2022 годы"</t>
  </si>
  <si>
    <t>Осуществлена выплата заработной платы 120 работников центров занятости, по договорам гражданско-правового характера (сторода, технички и водители) - 31 человек, спровождение программных продуктов Катарсис, !С:бухгалетрия, СБИС, Випнет, Контурэкстерн, ГСМ, оплата комммунальных услуг, аренда 3 помещений ЦЗН, оплата услуг связи.</t>
  </si>
  <si>
    <t>-</t>
  </si>
  <si>
    <t>Получили государственные услуги по информированию о ситуации на рынке труда 3,9 тыс. человек, что по сравнению с АППГ увеличилось на 1,8 тыс. человек  (2019г - 2,1 тыс. человек).</t>
  </si>
  <si>
    <t>за январь-март 2020г.</t>
  </si>
  <si>
    <t xml:space="preserve">В целях реализации Федерального закона от 28.12.2013 г. № 426-ФЗ «О специальной оценке условий труда» в отчетном периоде 2020 г. специальная оценка условий труда проведена в 34 организациях республики,  которой охвачено 645  рабочих мест, с численностью работников 813 человек.
По итогам специальной оценки условий труда 336 рабочих мест признаны с допустимыми условиями труда,  309 рабочих мест отнесены к вредным и опасным условиям труда и на них занято 447 работников. </t>
  </si>
  <si>
    <t xml:space="preserve">В отчетном периоде 2020 г. в реестр вошли 34 организации республики. </t>
  </si>
  <si>
    <t>В отчетном периоде 2020 г. случаев выявления профессиональных заболеваний не зафиксировано.</t>
  </si>
  <si>
    <t>Планируется проведение семинаров-совещаний, круглых столов, размещение информации в местной газете в рамках празднования Недели охраны труда в РТ</t>
  </si>
  <si>
    <t xml:space="preserve">За январь - март т.г. проведено 42 ярмарок вакансий, что по сравнению с  2019 годом снизилось на 2 ед. (2019г - 44 ярмарок). </t>
  </si>
  <si>
    <t>За январь - март т.г. граждане за получением государственной услуги по содействию самозанятости не обращались (2019г - 0).</t>
  </si>
  <si>
    <t>За январь - март т.г. на временные работы трудоустроено 216 несовершеннолетних граждан в возрасте от 14 до 18 лет в свободное от учебы время, что в сравнении с АППГ снизилось на 7 человек или 3,1% (2019г - 223 человек).</t>
  </si>
  <si>
    <t>За январь - март т.г. на общественные работы трудоустроено 485 безработных граждан, что в сравнении с АППГ уменьшилось на 29 человек или 5,6% (2019г - 514 человек).</t>
  </si>
  <si>
    <t>За январь - март т.г. на временных работах приняло участие 229 безработных граждан, испытывающих трудности в поиске работы, что в сравнении с АППГ снизилось на 21 человек или 8,4% (2019г - 250 человек).</t>
  </si>
  <si>
    <t>Получили государственные услуги  по социальной адаптации 160 человек, что в сравнении с периодом прошлого года увеличилось на 13 человек или 8,8% (2019г - 147 человек).</t>
  </si>
  <si>
    <t>За январь - март т.г. Трудоустроены 3 человека (2019г - 0).</t>
  </si>
  <si>
    <t>На профессиональное обучение направлено  211 безработных граждан, что по сравнению с АППГ уменьшилось на 9 человек или 4,1% (2019 г - 220 человек).</t>
  </si>
  <si>
    <t>Всего государственные услуги по профессиональной ориентации получили 2864 человек, что больше АППГ на 590 человек или 25,9% (2019 г - 2274 человек).</t>
  </si>
  <si>
    <t>С целью трудоустройства безработных граждан в другой местности за январь - март т.г. направленных и трудоустроенных граждан не имеется.</t>
  </si>
  <si>
    <t>За январь - март т.г. количество безработных граждан, получающих пособие по безработице, составило 14,4 тыс. человек, что по сравнению с АППГ уменьшилось на 2,4 тыс. человек или 14,3% (2019 г- 16,8 тыс. человек).</t>
  </si>
  <si>
    <t xml:space="preserve">За январь - март т.г. стипендия выплачена 297  гражданам, направленных на профессиональное обучение, что по сравнению с АППГ увеличилось на 57 человек или 23,7%  (2019 г - 240 человек). </t>
  </si>
  <si>
    <t>За январь - март т.г.  досрочная пенсия назначена 4 гражданинам, что по сравнению с периодом прошлого года уменьшилось на 2 человек (2019г - 6 человек).</t>
  </si>
  <si>
    <t>За январь - март т.г. Трудоустроен 1 человек.</t>
  </si>
  <si>
    <t>Направлены на обучение всего 15 человек, в том числе безработные – 11, работающие – 4 человека. В АППГ – на обучение направлено 36 человек из плановых 100 человек.</t>
  </si>
  <si>
    <t>Направлены на обучение всего 19 человек, в том числе безработные – 5, занятые – 14 человек.</t>
  </si>
  <si>
    <t xml:space="preserve">Работодателей, реализующих или готовых реализовывать мероприятия по переобучению, повышению квалификации работников на территории республики не определены.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</si>
</sst>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164" fontId="0" fillId="2" borderId="0" xfId="1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43" fontId="0" fillId="2" borderId="0" xfId="0" applyNumberForma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center" wrapText="1"/>
    </xf>
    <xf numFmtId="164" fontId="8" fillId="2" borderId="9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 wrapText="1"/>
    </xf>
    <xf numFmtId="164" fontId="11" fillId="2" borderId="2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164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9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64" fontId="12" fillId="2" borderId="1" xfId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vertical="center" wrapText="1"/>
    </xf>
    <xf numFmtId="164" fontId="10" fillId="2" borderId="1" xfId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164" fontId="8" fillId="2" borderId="8" xfId="1" applyFont="1" applyFill="1" applyBorder="1" applyAlignment="1">
      <alignment horizontal="center" vertical="center" wrapText="1"/>
    </xf>
    <xf numFmtId="164" fontId="11" fillId="2" borderId="4" xfId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1" applyFont="1" applyFill="1" applyBorder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164" fontId="11" fillId="2" borderId="8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justify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60" zoomScaleNormal="60" zoomScaleSheetLayoutView="50" workbookViewId="0">
      <pane ySplit="11" topLeftCell="A45" activePane="bottomLeft" state="frozen"/>
      <selection pane="bottomLeft" activeCell="N68" sqref="N68"/>
    </sheetView>
  </sheetViews>
  <sheetFormatPr defaultColWidth="9.140625" defaultRowHeight="15.75" x14ac:dyDescent="0.25"/>
  <cols>
    <col min="1" max="1" width="39.42578125" style="3" customWidth="1"/>
    <col min="2" max="2" width="17.85546875" style="1" customWidth="1"/>
    <col min="3" max="3" width="16.7109375" style="1" customWidth="1"/>
    <col min="4" max="4" width="17.5703125" style="1" customWidth="1"/>
    <col min="5" max="5" width="16.7109375" style="1" customWidth="1"/>
    <col min="6" max="6" width="17.85546875" style="1" customWidth="1"/>
    <col min="7" max="7" width="21.7109375" style="1" customWidth="1"/>
    <col min="8" max="8" width="17.85546875" style="1" customWidth="1"/>
    <col min="9" max="9" width="18.42578125" style="7" customWidth="1"/>
    <col min="10" max="11" width="9.5703125" style="7" customWidth="1"/>
    <col min="12" max="12" width="16.5703125" style="7" customWidth="1"/>
    <col min="13" max="13" width="13" style="7" customWidth="1"/>
    <col min="14" max="14" width="112.28515625" style="3" customWidth="1"/>
    <col min="15" max="15" width="9.140625" style="7"/>
    <col min="16" max="16" width="14" style="1" bestFit="1" customWidth="1"/>
    <col min="17" max="18" width="9.140625" style="1"/>
    <col min="19" max="19" width="22.28515625" style="1" customWidth="1"/>
    <col min="20" max="16384" width="9.140625" style="1"/>
  </cols>
  <sheetData>
    <row r="1" spans="1:15" x14ac:dyDescent="0.25">
      <c r="M1" s="8" t="s">
        <v>22</v>
      </c>
    </row>
    <row r="2" spans="1:15" x14ac:dyDescent="0.25">
      <c r="M2" s="8" t="s">
        <v>23</v>
      </c>
    </row>
    <row r="3" spans="1:15" x14ac:dyDescent="0.25">
      <c r="M3" s="8" t="s">
        <v>46</v>
      </c>
    </row>
    <row r="4" spans="1:15" x14ac:dyDescent="0.25">
      <c r="A4" s="81" t="s">
        <v>24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5" x14ac:dyDescent="0.25">
      <c r="A5" s="81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5" ht="22.5" customHeight="1" x14ac:dyDescent="0.25">
      <c r="A6" s="82" t="s">
        <v>56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5" x14ac:dyDescent="0.25">
      <c r="A7" s="81" t="s">
        <v>104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5" s="16" customFormat="1" ht="18.75" customHeight="1" x14ac:dyDescent="0.25">
      <c r="A8" s="87" t="s">
        <v>8</v>
      </c>
      <c r="B8" s="84" t="s">
        <v>1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7" t="s">
        <v>15</v>
      </c>
      <c r="O8" s="15"/>
    </row>
    <row r="9" spans="1:15" s="16" customFormat="1" ht="32.25" customHeight="1" x14ac:dyDescent="0.25">
      <c r="A9" s="88"/>
      <c r="B9" s="84" t="s">
        <v>2</v>
      </c>
      <c r="C9" s="84"/>
      <c r="D9" s="84" t="s">
        <v>9</v>
      </c>
      <c r="E9" s="84"/>
      <c r="F9" s="84" t="s">
        <v>10</v>
      </c>
      <c r="G9" s="84"/>
      <c r="H9" s="84"/>
      <c r="I9" s="84"/>
      <c r="J9" s="84" t="s">
        <v>13</v>
      </c>
      <c r="K9" s="84"/>
      <c r="L9" s="85" t="s">
        <v>14</v>
      </c>
      <c r="M9" s="86"/>
      <c r="N9" s="88"/>
      <c r="O9" s="15"/>
    </row>
    <row r="10" spans="1:15" s="15" customFormat="1" ht="106.5" customHeight="1" x14ac:dyDescent="0.25">
      <c r="A10" s="89"/>
      <c r="B10" s="63" t="s">
        <v>3</v>
      </c>
      <c r="C10" s="63" t="s">
        <v>4</v>
      </c>
      <c r="D10" s="63" t="s">
        <v>3</v>
      </c>
      <c r="E10" s="63" t="s">
        <v>4</v>
      </c>
      <c r="F10" s="63" t="s">
        <v>5</v>
      </c>
      <c r="G10" s="63" t="s">
        <v>99</v>
      </c>
      <c r="H10" s="63" t="s">
        <v>11</v>
      </c>
      <c r="I10" s="69" t="s">
        <v>12</v>
      </c>
      <c r="J10" s="69" t="s">
        <v>3</v>
      </c>
      <c r="K10" s="69" t="s">
        <v>4</v>
      </c>
      <c r="L10" s="69" t="s">
        <v>3</v>
      </c>
      <c r="M10" s="69" t="s">
        <v>4</v>
      </c>
      <c r="N10" s="89"/>
    </row>
    <row r="11" spans="1:15" x14ac:dyDescent="0.25">
      <c r="A11" s="17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</row>
    <row r="12" spans="1:15" ht="19.5" customHeight="1" x14ac:dyDescent="0.25">
      <c r="A12" s="83" t="s">
        <v>100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5" ht="19.5" customHeight="1" x14ac:dyDescent="0.25">
      <c r="A13" s="83" t="s">
        <v>26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5" ht="21" customHeight="1" x14ac:dyDescent="0.25">
      <c r="A14" s="83" t="s">
        <v>27</v>
      </c>
      <c r="B14" s="94"/>
      <c r="C14" s="9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5" s="12" customFormat="1" ht="117.6" customHeight="1" x14ac:dyDescent="0.25">
      <c r="A15" s="19" t="s">
        <v>28</v>
      </c>
      <c r="B15" s="20">
        <f>F15+J15+L15</f>
        <v>1030</v>
      </c>
      <c r="C15" s="20">
        <f>I15+M15</f>
        <v>774</v>
      </c>
      <c r="D15" s="65"/>
      <c r="E15" s="21"/>
      <c r="F15" s="21">
        <v>330</v>
      </c>
      <c r="G15" s="21">
        <v>330</v>
      </c>
      <c r="H15" s="21">
        <v>330</v>
      </c>
      <c r="I15" s="21"/>
      <c r="J15" s="21"/>
      <c r="K15" s="21"/>
      <c r="L15" s="72">
        <v>700</v>
      </c>
      <c r="M15" s="72">
        <v>774</v>
      </c>
      <c r="N15" s="55" t="s">
        <v>105</v>
      </c>
    </row>
    <row r="16" spans="1:15" s="12" customFormat="1" ht="63.6" customHeight="1" x14ac:dyDescent="0.25">
      <c r="A16" s="19" t="s">
        <v>29</v>
      </c>
      <c r="B16" s="20"/>
      <c r="C16" s="20"/>
      <c r="D16" s="65"/>
      <c r="E16" s="21"/>
      <c r="F16" s="21"/>
      <c r="G16" s="21"/>
      <c r="H16" s="21"/>
      <c r="I16" s="21"/>
      <c r="J16" s="21"/>
      <c r="K16" s="21"/>
      <c r="L16" s="72"/>
      <c r="M16" s="72"/>
      <c r="N16" s="55" t="s">
        <v>106</v>
      </c>
    </row>
    <row r="17" spans="1:14" s="12" customFormat="1" ht="79.5" customHeight="1" x14ac:dyDescent="0.25">
      <c r="A17" s="19" t="s">
        <v>30</v>
      </c>
      <c r="B17" s="20"/>
      <c r="C17" s="20"/>
      <c r="D17" s="65"/>
      <c r="E17" s="21"/>
      <c r="F17" s="21"/>
      <c r="G17" s="21"/>
      <c r="H17" s="21"/>
      <c r="I17" s="21"/>
      <c r="J17" s="21"/>
      <c r="K17" s="21"/>
      <c r="L17" s="72"/>
      <c r="M17" s="72"/>
      <c r="N17" s="55" t="s">
        <v>90</v>
      </c>
    </row>
    <row r="18" spans="1:14" s="12" customFormat="1" ht="102" customHeight="1" x14ac:dyDescent="0.25">
      <c r="A18" s="19" t="s">
        <v>31</v>
      </c>
      <c r="B18" s="20"/>
      <c r="C18" s="20"/>
      <c r="D18" s="65"/>
      <c r="E18" s="21"/>
      <c r="F18" s="21"/>
      <c r="G18" s="21"/>
      <c r="H18" s="21"/>
      <c r="I18" s="21"/>
      <c r="J18" s="21"/>
      <c r="K18" s="21"/>
      <c r="L18" s="72"/>
      <c r="M18" s="72"/>
      <c r="N18" s="55" t="s">
        <v>91</v>
      </c>
    </row>
    <row r="19" spans="1:14" s="12" customFormat="1" ht="25.5" customHeight="1" x14ac:dyDescent="0.25">
      <c r="A19" s="83" t="s">
        <v>32</v>
      </c>
      <c r="B19" s="95"/>
      <c r="C19" s="95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</row>
    <row r="20" spans="1:14" s="12" customFormat="1" ht="44.45" customHeight="1" x14ac:dyDescent="0.25">
      <c r="A20" s="66" t="s">
        <v>33</v>
      </c>
      <c r="B20" s="21"/>
      <c r="C20" s="72"/>
      <c r="D20" s="21"/>
      <c r="E20" s="21"/>
      <c r="F20" s="21"/>
      <c r="G20" s="21"/>
      <c r="H20" s="21"/>
      <c r="I20" s="21"/>
      <c r="J20" s="21"/>
      <c r="K20" s="21"/>
      <c r="L20" s="72"/>
      <c r="M20" s="72"/>
      <c r="N20" s="55" t="s">
        <v>92</v>
      </c>
    </row>
    <row r="21" spans="1:14" s="12" customFormat="1" ht="154.15" customHeight="1" x14ac:dyDescent="0.25">
      <c r="A21" s="66" t="s">
        <v>34</v>
      </c>
      <c r="B21" s="72">
        <f>F21+J21+L21</f>
        <v>19100</v>
      </c>
      <c r="C21" s="72"/>
      <c r="D21" s="21"/>
      <c r="E21" s="21"/>
      <c r="F21" s="21"/>
      <c r="G21" s="21"/>
      <c r="H21" s="21"/>
      <c r="I21" s="21"/>
      <c r="J21" s="21"/>
      <c r="K21" s="21"/>
      <c r="L21" s="72">
        <v>19100</v>
      </c>
      <c r="M21" s="72"/>
      <c r="N21" s="55" t="s">
        <v>93</v>
      </c>
    </row>
    <row r="22" spans="1:14" s="12" customFormat="1" ht="140.44999999999999" customHeight="1" x14ac:dyDescent="0.25">
      <c r="A22" s="66" t="s">
        <v>35</v>
      </c>
      <c r="B22" s="21"/>
      <c r="C22" s="72"/>
      <c r="D22" s="21"/>
      <c r="E22" s="21"/>
      <c r="F22" s="21"/>
      <c r="G22" s="21"/>
      <c r="H22" s="21"/>
      <c r="I22" s="21"/>
      <c r="J22" s="21"/>
      <c r="K22" s="21"/>
      <c r="L22" s="72"/>
      <c r="M22" s="72"/>
      <c r="N22" s="73" t="s">
        <v>94</v>
      </c>
    </row>
    <row r="23" spans="1:14" s="12" customFormat="1" ht="124.5" customHeight="1" x14ac:dyDescent="0.25">
      <c r="A23" s="66" t="s">
        <v>36</v>
      </c>
      <c r="B23" s="21"/>
      <c r="C23" s="72"/>
      <c r="D23" s="21"/>
      <c r="E23" s="21"/>
      <c r="F23" s="21"/>
      <c r="G23" s="21"/>
      <c r="H23" s="21"/>
      <c r="I23" s="21"/>
      <c r="J23" s="21"/>
      <c r="K23" s="21"/>
      <c r="L23" s="72"/>
      <c r="M23" s="72"/>
      <c r="N23" s="22"/>
    </row>
    <row r="24" spans="1:14" s="12" customFormat="1" ht="105" customHeight="1" x14ac:dyDescent="0.25">
      <c r="A24" s="22" t="s">
        <v>98</v>
      </c>
      <c r="B24" s="21">
        <f>F24+J24+L24</f>
        <v>650</v>
      </c>
      <c r="C24" s="21"/>
      <c r="D24" s="21"/>
      <c r="E24" s="21"/>
      <c r="F24" s="21">
        <v>150</v>
      </c>
      <c r="G24" s="21">
        <v>150</v>
      </c>
      <c r="H24" s="21">
        <v>150</v>
      </c>
      <c r="I24" s="21"/>
      <c r="J24" s="21"/>
      <c r="K24" s="21"/>
      <c r="L24" s="21">
        <v>500</v>
      </c>
      <c r="M24" s="21"/>
      <c r="N24" s="55" t="s">
        <v>107</v>
      </c>
    </row>
    <row r="25" spans="1:14" s="12" customFormat="1" ht="23.25" customHeight="1" x14ac:dyDescent="0.25">
      <c r="A25" s="96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8"/>
    </row>
    <row r="26" spans="1:14" s="12" customFormat="1" ht="141" customHeight="1" x14ac:dyDescent="0.25">
      <c r="A26" s="22" t="s">
        <v>38</v>
      </c>
      <c r="B26" s="23">
        <f>F26+J26+L26</f>
        <v>310</v>
      </c>
      <c r="C26" s="21">
        <f>I26+M26</f>
        <v>124.9</v>
      </c>
      <c r="D26" s="23"/>
      <c r="E26" s="23"/>
      <c r="F26" s="23">
        <v>10</v>
      </c>
      <c r="G26" s="23">
        <v>10</v>
      </c>
      <c r="H26" s="23">
        <v>10</v>
      </c>
      <c r="I26" s="23"/>
      <c r="J26" s="23"/>
      <c r="K26" s="23"/>
      <c r="L26" s="23">
        <v>300</v>
      </c>
      <c r="M26" s="21">
        <v>124.9</v>
      </c>
      <c r="N26" s="22" t="s">
        <v>95</v>
      </c>
    </row>
    <row r="27" spans="1:14" s="12" customFormat="1" ht="19.5" customHeight="1" x14ac:dyDescent="0.25">
      <c r="A27" s="83" t="s">
        <v>39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</row>
    <row r="28" spans="1:14" s="12" customFormat="1" ht="128.25" customHeight="1" x14ac:dyDescent="0.25">
      <c r="A28" s="22" t="s">
        <v>40</v>
      </c>
      <c r="B28" s="23"/>
      <c r="C28" s="23"/>
      <c r="D28" s="23"/>
      <c r="E28" s="23"/>
      <c r="F28" s="23"/>
      <c r="G28" s="23"/>
      <c r="H28" s="23"/>
      <c r="I28" s="53"/>
      <c r="J28" s="53"/>
      <c r="K28" s="53"/>
      <c r="L28" s="53"/>
      <c r="M28" s="64"/>
      <c r="N28" s="22"/>
    </row>
    <row r="29" spans="1:14" s="12" customFormat="1" ht="21" customHeight="1" x14ac:dyDescent="0.25">
      <c r="A29" s="92" t="s">
        <v>41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14" s="12" customFormat="1" ht="87" customHeight="1" x14ac:dyDescent="0.25">
      <c r="A30" s="22" t="s">
        <v>42</v>
      </c>
      <c r="B30" s="23">
        <f>F30+J30+L30</f>
        <v>10</v>
      </c>
      <c r="C30" s="23"/>
      <c r="D30" s="23"/>
      <c r="E30" s="23"/>
      <c r="F30" s="23">
        <v>10</v>
      </c>
      <c r="G30" s="23">
        <v>10</v>
      </c>
      <c r="H30" s="23">
        <v>10</v>
      </c>
      <c r="I30" s="23"/>
      <c r="J30" s="23"/>
      <c r="K30" s="23"/>
      <c r="L30" s="23">
        <v>0</v>
      </c>
      <c r="M30" s="21"/>
      <c r="N30" s="22" t="s">
        <v>108</v>
      </c>
    </row>
    <row r="31" spans="1:14" s="12" customFormat="1" ht="45" customHeight="1" x14ac:dyDescent="0.25">
      <c r="A31" s="22" t="s">
        <v>43</v>
      </c>
      <c r="B31" s="21">
        <f>F31+J31+L31</f>
        <v>200</v>
      </c>
      <c r="C31" s="21"/>
      <c r="D31" s="21"/>
      <c r="E31" s="21"/>
      <c r="F31" s="21">
        <v>200</v>
      </c>
      <c r="G31" s="21">
        <v>200</v>
      </c>
      <c r="H31" s="21">
        <v>200</v>
      </c>
      <c r="I31" s="21"/>
      <c r="J31" s="21"/>
      <c r="K31" s="21"/>
      <c r="L31" s="21">
        <v>0</v>
      </c>
      <c r="M31" s="21"/>
      <c r="N31" s="22" t="s">
        <v>96</v>
      </c>
    </row>
    <row r="32" spans="1:14" s="13" customFormat="1" ht="34.5" customHeight="1" x14ac:dyDescent="0.25">
      <c r="A32" s="56" t="s">
        <v>44</v>
      </c>
      <c r="B32" s="68">
        <f>B15+B16+B17+B18+B20+B21+B22+B23+B24+B26+B28+B30+B31</f>
        <v>21300</v>
      </c>
      <c r="C32" s="68">
        <f t="shared" ref="C32:M32" si="0">C15+C16+C17+C18+C20+C21+C22+C23+C24+C26+C28+C30+C31</f>
        <v>898.9</v>
      </c>
      <c r="D32" s="68">
        <f t="shared" si="0"/>
        <v>0</v>
      </c>
      <c r="E32" s="68">
        <f t="shared" si="0"/>
        <v>0</v>
      </c>
      <c r="F32" s="68">
        <f t="shared" si="0"/>
        <v>700</v>
      </c>
      <c r="G32" s="68">
        <f t="shared" si="0"/>
        <v>700</v>
      </c>
      <c r="H32" s="68">
        <f t="shared" si="0"/>
        <v>700</v>
      </c>
      <c r="I32" s="68">
        <f t="shared" si="0"/>
        <v>0</v>
      </c>
      <c r="J32" s="68">
        <f t="shared" si="0"/>
        <v>0</v>
      </c>
      <c r="K32" s="68">
        <f t="shared" si="0"/>
        <v>0</v>
      </c>
      <c r="L32" s="68">
        <f t="shared" si="0"/>
        <v>20600</v>
      </c>
      <c r="M32" s="68">
        <f t="shared" si="0"/>
        <v>898.9</v>
      </c>
      <c r="N32" s="22"/>
    </row>
    <row r="33" spans="1:15" s="13" customFormat="1" ht="34.5" customHeight="1" x14ac:dyDescent="0.25">
      <c r="A33" s="52"/>
      <c r="B33" s="78" t="s">
        <v>57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0"/>
    </row>
    <row r="34" spans="1:15" s="48" customFormat="1" ht="27.75" customHeight="1" x14ac:dyDescent="0.3">
      <c r="A34" s="39" t="s">
        <v>16</v>
      </c>
      <c r="I34" s="47"/>
      <c r="J34" s="47"/>
      <c r="K34" s="47"/>
      <c r="L34" s="47"/>
      <c r="M34" s="47"/>
      <c r="O34" s="47"/>
    </row>
    <row r="35" spans="1:15" ht="71.25" customHeight="1" x14ac:dyDescent="0.25">
      <c r="A35" s="24" t="s">
        <v>58</v>
      </c>
      <c r="B35" s="25">
        <f>H35</f>
        <v>2500</v>
      </c>
      <c r="C35" s="25">
        <f>I35</f>
        <v>0</v>
      </c>
      <c r="D35" s="26"/>
      <c r="E35" s="26"/>
      <c r="F35" s="27">
        <v>2500</v>
      </c>
      <c r="G35" s="27">
        <v>2500</v>
      </c>
      <c r="H35" s="27">
        <v>2500</v>
      </c>
      <c r="I35" s="27">
        <v>0</v>
      </c>
      <c r="J35" s="26">
        <v>0</v>
      </c>
      <c r="K35" s="26">
        <v>0</v>
      </c>
      <c r="L35" s="26">
        <v>0</v>
      </c>
      <c r="M35" s="49">
        <v>0</v>
      </c>
      <c r="N35" s="24" t="s">
        <v>87</v>
      </c>
    </row>
    <row r="36" spans="1:15" ht="90" customHeight="1" x14ac:dyDescent="0.25">
      <c r="A36" s="28" t="s">
        <v>59</v>
      </c>
      <c r="B36" s="38">
        <f t="shared" ref="B36:C38" si="1">H36</f>
        <v>770</v>
      </c>
      <c r="C36" s="38">
        <f t="shared" si="1"/>
        <v>0</v>
      </c>
      <c r="D36" s="36">
        <v>0</v>
      </c>
      <c r="E36" s="36"/>
      <c r="F36" s="36">
        <v>770</v>
      </c>
      <c r="G36" s="36">
        <v>770</v>
      </c>
      <c r="H36" s="36">
        <v>770</v>
      </c>
      <c r="I36" s="36">
        <v>0</v>
      </c>
      <c r="J36" s="36">
        <v>0</v>
      </c>
      <c r="K36" s="36">
        <v>0</v>
      </c>
      <c r="L36" s="36">
        <v>0</v>
      </c>
      <c r="M36" s="50">
        <v>0</v>
      </c>
      <c r="N36" s="67" t="s">
        <v>97</v>
      </c>
    </row>
    <row r="37" spans="1:15" s="10" customFormat="1" ht="162.75" customHeight="1" x14ac:dyDescent="0.25">
      <c r="A37" s="28" t="s">
        <v>60</v>
      </c>
      <c r="B37" s="38">
        <f t="shared" si="1"/>
        <v>2900</v>
      </c>
      <c r="C37" s="38">
        <f t="shared" si="1"/>
        <v>0</v>
      </c>
      <c r="D37" s="27">
        <v>0</v>
      </c>
      <c r="E37" s="27"/>
      <c r="F37" s="27">
        <v>2900</v>
      </c>
      <c r="G37" s="27">
        <v>2900</v>
      </c>
      <c r="H37" s="27">
        <v>2900</v>
      </c>
      <c r="I37" s="27">
        <v>0</v>
      </c>
      <c r="J37" s="27">
        <v>0</v>
      </c>
      <c r="K37" s="27">
        <v>0</v>
      </c>
      <c r="L37" s="27">
        <v>0</v>
      </c>
      <c r="M37" s="62">
        <v>0</v>
      </c>
      <c r="N37" s="28" t="s">
        <v>88</v>
      </c>
      <c r="O37" s="9"/>
    </row>
    <row r="38" spans="1:15" ht="71.25" customHeight="1" x14ac:dyDescent="0.25">
      <c r="A38" s="24" t="s">
        <v>61</v>
      </c>
      <c r="B38" s="25">
        <f t="shared" si="1"/>
        <v>30</v>
      </c>
      <c r="C38" s="25">
        <f t="shared" si="1"/>
        <v>0</v>
      </c>
      <c r="D38" s="26">
        <v>0</v>
      </c>
      <c r="E38" s="26"/>
      <c r="F38" s="26">
        <v>30</v>
      </c>
      <c r="G38" s="26">
        <v>30</v>
      </c>
      <c r="H38" s="26">
        <v>30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51" t="s">
        <v>89</v>
      </c>
    </row>
    <row r="39" spans="1:15" ht="27" customHeight="1" x14ac:dyDescent="0.25">
      <c r="A39" s="31" t="s">
        <v>6</v>
      </c>
      <c r="B39" s="32">
        <f>SUM(B35:B38)</f>
        <v>6200</v>
      </c>
      <c r="C39" s="32">
        <f t="shared" ref="C39:M39" si="2">SUM(C35:C38)</f>
        <v>0</v>
      </c>
      <c r="D39" s="32">
        <f t="shared" si="2"/>
        <v>0</v>
      </c>
      <c r="E39" s="32">
        <f t="shared" si="2"/>
        <v>0</v>
      </c>
      <c r="F39" s="32">
        <f>SUM(F35:F38)</f>
        <v>6200</v>
      </c>
      <c r="G39" s="32">
        <f t="shared" si="2"/>
        <v>6200</v>
      </c>
      <c r="H39" s="32">
        <f t="shared" si="2"/>
        <v>6200</v>
      </c>
      <c r="I39" s="32">
        <f t="shared" si="2"/>
        <v>0</v>
      </c>
      <c r="J39" s="32">
        <f t="shared" si="2"/>
        <v>0</v>
      </c>
      <c r="K39" s="32">
        <f t="shared" si="2"/>
        <v>0</v>
      </c>
      <c r="L39" s="32">
        <f t="shared" si="2"/>
        <v>0</v>
      </c>
      <c r="M39" s="32">
        <f t="shared" si="2"/>
        <v>0</v>
      </c>
      <c r="N39" s="33"/>
    </row>
    <row r="40" spans="1:15" ht="26.25" customHeight="1" x14ac:dyDescent="0.25">
      <c r="A40" s="83" t="s">
        <v>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5" ht="26.25" customHeight="1" x14ac:dyDescent="0.25">
      <c r="A41" s="34" t="s">
        <v>20</v>
      </c>
      <c r="B41" s="35"/>
      <c r="C41" s="35"/>
      <c r="D41" s="57"/>
      <c r="E41" s="57"/>
      <c r="F41" s="57"/>
      <c r="G41" s="57"/>
      <c r="H41" s="57"/>
      <c r="I41" s="70"/>
      <c r="J41" s="70"/>
      <c r="K41" s="70"/>
      <c r="L41" s="70"/>
      <c r="M41" s="70"/>
      <c r="N41" s="35"/>
    </row>
    <row r="42" spans="1:15" ht="112.5" customHeight="1" x14ac:dyDescent="0.25">
      <c r="A42" s="24" t="s">
        <v>62</v>
      </c>
      <c r="B42" s="36">
        <f>F42</f>
        <v>2482.9580000000001</v>
      </c>
      <c r="C42" s="25">
        <f t="shared" ref="C42:C52" si="3">I42</f>
        <v>409.61</v>
      </c>
      <c r="D42" s="29">
        <v>0</v>
      </c>
      <c r="E42" s="29">
        <v>0</v>
      </c>
      <c r="F42" s="36">
        <v>2482.9580000000001</v>
      </c>
      <c r="G42" s="36">
        <v>2482.9580000000001</v>
      </c>
      <c r="H42" s="36">
        <v>2482.9580000000001</v>
      </c>
      <c r="I42" s="36">
        <v>409.61</v>
      </c>
      <c r="J42" s="29">
        <v>0</v>
      </c>
      <c r="K42" s="29">
        <v>0</v>
      </c>
      <c r="L42" s="29">
        <v>0</v>
      </c>
      <c r="M42" s="30">
        <v>0</v>
      </c>
      <c r="N42" s="28" t="s">
        <v>111</v>
      </c>
      <c r="O42" s="7" t="s">
        <v>48</v>
      </c>
    </row>
    <row r="43" spans="1:15" ht="63.75" customHeight="1" x14ac:dyDescent="0.25">
      <c r="A43" s="24" t="s">
        <v>63</v>
      </c>
      <c r="B43" s="36">
        <f t="shared" ref="B43:B52" si="4">F43</f>
        <v>765</v>
      </c>
      <c r="C43" s="25">
        <f t="shared" si="3"/>
        <v>130.13999999999999</v>
      </c>
      <c r="D43" s="29">
        <v>0</v>
      </c>
      <c r="E43" s="29">
        <v>0</v>
      </c>
      <c r="F43" s="29">
        <v>765</v>
      </c>
      <c r="G43" s="29">
        <v>765</v>
      </c>
      <c r="H43" s="29">
        <v>765</v>
      </c>
      <c r="I43" s="29">
        <v>130.13999999999999</v>
      </c>
      <c r="J43" s="29">
        <v>0</v>
      </c>
      <c r="K43" s="29">
        <v>0</v>
      </c>
      <c r="L43" s="29">
        <v>0</v>
      </c>
      <c r="M43" s="30">
        <v>0</v>
      </c>
      <c r="N43" s="28" t="s">
        <v>109</v>
      </c>
      <c r="O43" s="7" t="s">
        <v>47</v>
      </c>
    </row>
    <row r="44" spans="1:15" ht="67.5" customHeight="1" x14ac:dyDescent="0.25">
      <c r="A44" s="24" t="s">
        <v>64</v>
      </c>
      <c r="B44" s="36">
        <f t="shared" si="4"/>
        <v>400</v>
      </c>
      <c r="C44" s="25">
        <f t="shared" si="3"/>
        <v>22.4</v>
      </c>
      <c r="D44" s="29">
        <v>0</v>
      </c>
      <c r="E44" s="29">
        <v>0</v>
      </c>
      <c r="F44" s="29">
        <v>400</v>
      </c>
      <c r="G44" s="29">
        <v>400</v>
      </c>
      <c r="H44" s="29">
        <v>400</v>
      </c>
      <c r="I44" s="29">
        <v>22.4</v>
      </c>
      <c r="J44" s="29">
        <v>0</v>
      </c>
      <c r="K44" s="29">
        <v>0</v>
      </c>
      <c r="L44" s="29">
        <v>0</v>
      </c>
      <c r="M44" s="30">
        <v>0</v>
      </c>
      <c r="N44" s="28" t="s">
        <v>103</v>
      </c>
    </row>
    <row r="45" spans="1:15" s="10" customFormat="1" ht="63" customHeight="1" x14ac:dyDescent="0.25">
      <c r="A45" s="24" t="s">
        <v>65</v>
      </c>
      <c r="B45" s="36">
        <f t="shared" si="4"/>
        <v>4026.4859999999999</v>
      </c>
      <c r="C45" s="25">
        <f t="shared" si="3"/>
        <v>999.6</v>
      </c>
      <c r="D45" s="29">
        <v>0</v>
      </c>
      <c r="E45" s="29">
        <v>0</v>
      </c>
      <c r="F45" s="26">
        <v>4026.4859999999999</v>
      </c>
      <c r="G45" s="26">
        <v>4026.4859999999999</v>
      </c>
      <c r="H45" s="26">
        <v>4026.4859999999999</v>
      </c>
      <c r="I45" s="29">
        <v>999.6</v>
      </c>
      <c r="J45" s="29">
        <v>0</v>
      </c>
      <c r="K45" s="29">
        <v>0</v>
      </c>
      <c r="L45" s="29">
        <v>0</v>
      </c>
      <c r="M45" s="30"/>
      <c r="N45" s="28" t="s">
        <v>112</v>
      </c>
      <c r="O45" s="9"/>
    </row>
    <row r="46" spans="1:15" ht="90.75" customHeight="1" x14ac:dyDescent="0.25">
      <c r="A46" s="28" t="s">
        <v>66</v>
      </c>
      <c r="B46" s="36">
        <f t="shared" si="4"/>
        <v>1560.6859999999999</v>
      </c>
      <c r="C46" s="25">
        <f t="shared" si="3"/>
        <v>490.11</v>
      </c>
      <c r="D46" s="36">
        <v>0</v>
      </c>
      <c r="E46" s="36">
        <v>0</v>
      </c>
      <c r="F46" s="25">
        <v>1560.6859999999999</v>
      </c>
      <c r="G46" s="25">
        <v>1580.6859999999999</v>
      </c>
      <c r="H46" s="25">
        <v>1580.6859999999999</v>
      </c>
      <c r="I46" s="36">
        <v>490.11</v>
      </c>
      <c r="J46" s="36"/>
      <c r="K46" s="36"/>
      <c r="L46" s="36"/>
      <c r="M46" s="50"/>
      <c r="N46" s="28" t="s">
        <v>113</v>
      </c>
      <c r="O46" s="7" t="s">
        <v>51</v>
      </c>
    </row>
    <row r="47" spans="1:15" ht="71.25" customHeight="1" x14ac:dyDescent="0.25">
      <c r="A47" s="24" t="s">
        <v>67</v>
      </c>
      <c r="B47" s="36">
        <f t="shared" si="4"/>
        <v>56</v>
      </c>
      <c r="C47" s="25">
        <f t="shared" si="3"/>
        <v>0</v>
      </c>
      <c r="D47" s="29">
        <v>0</v>
      </c>
      <c r="E47" s="29">
        <v>0</v>
      </c>
      <c r="F47" s="29">
        <v>56</v>
      </c>
      <c r="G47" s="29">
        <v>56</v>
      </c>
      <c r="H47" s="29">
        <v>56</v>
      </c>
      <c r="I47" s="29">
        <v>0</v>
      </c>
      <c r="J47" s="29">
        <v>0</v>
      </c>
      <c r="K47" s="29">
        <v>0</v>
      </c>
      <c r="L47" s="29">
        <v>0</v>
      </c>
      <c r="M47" s="30">
        <v>0</v>
      </c>
      <c r="N47" s="28" t="s">
        <v>114</v>
      </c>
      <c r="O47" s="7" t="s">
        <v>52</v>
      </c>
    </row>
    <row r="48" spans="1:15" ht="71.25" customHeight="1" x14ac:dyDescent="0.25">
      <c r="A48" s="24" t="s">
        <v>68</v>
      </c>
      <c r="B48" s="36">
        <f t="shared" si="4"/>
        <v>230</v>
      </c>
      <c r="C48" s="25">
        <f t="shared" si="3"/>
        <v>0</v>
      </c>
      <c r="D48" s="29">
        <v>0</v>
      </c>
      <c r="E48" s="29">
        <v>0</v>
      </c>
      <c r="F48" s="29">
        <v>230</v>
      </c>
      <c r="G48" s="29">
        <v>230</v>
      </c>
      <c r="H48" s="29">
        <v>230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8" t="s">
        <v>110</v>
      </c>
      <c r="O48" s="7" t="s">
        <v>53</v>
      </c>
    </row>
    <row r="49" spans="1:19" ht="124.5" customHeight="1" x14ac:dyDescent="0.25">
      <c r="A49" s="24" t="s">
        <v>69</v>
      </c>
      <c r="B49" s="36">
        <f t="shared" si="4"/>
        <v>99.831999999999994</v>
      </c>
      <c r="C49" s="25">
        <f t="shared" si="3"/>
        <v>8.4</v>
      </c>
      <c r="D49" s="29">
        <v>0</v>
      </c>
      <c r="E49" s="29">
        <v>0</v>
      </c>
      <c r="F49" s="29">
        <v>99.831999999999994</v>
      </c>
      <c r="G49" s="29">
        <v>99.832999999999998</v>
      </c>
      <c r="H49" s="29">
        <v>99.832999999999998</v>
      </c>
      <c r="I49" s="29">
        <v>8.4</v>
      </c>
      <c r="J49" s="29">
        <v>0</v>
      </c>
      <c r="K49" s="29">
        <v>0</v>
      </c>
      <c r="L49" s="29">
        <v>0</v>
      </c>
      <c r="M49" s="29">
        <v>0</v>
      </c>
      <c r="N49" s="28" t="s">
        <v>115</v>
      </c>
    </row>
    <row r="50" spans="1:19" ht="75.599999999999994" customHeight="1" x14ac:dyDescent="0.25">
      <c r="A50" s="28" t="s">
        <v>70</v>
      </c>
      <c r="B50" s="36">
        <f>5677.79+1092.2</f>
        <v>6769.99</v>
      </c>
      <c r="C50" s="38">
        <f t="shared" ref="C50" si="5">E50+I50</f>
        <v>1154.46</v>
      </c>
      <c r="D50" s="36">
        <v>0</v>
      </c>
      <c r="E50" s="36">
        <v>0</v>
      </c>
      <c r="F50" s="36">
        <f>5677.79+1092.2</f>
        <v>6769.99</v>
      </c>
      <c r="G50" s="36">
        <f t="shared" ref="G50:H50" si="6">5677.79+1698.679</f>
        <v>7376.4690000000001</v>
      </c>
      <c r="H50" s="36">
        <f t="shared" si="6"/>
        <v>7376.4690000000001</v>
      </c>
      <c r="I50" s="36">
        <f>1128.76+25.7</f>
        <v>1154.46</v>
      </c>
      <c r="J50" s="29">
        <v>0</v>
      </c>
      <c r="K50" s="29">
        <v>0</v>
      </c>
      <c r="L50" s="29">
        <v>0</v>
      </c>
      <c r="M50" s="29">
        <v>0</v>
      </c>
      <c r="N50" s="28" t="s">
        <v>116</v>
      </c>
      <c r="O50" s="7" t="s">
        <v>49</v>
      </c>
    </row>
    <row r="51" spans="1:19" s="10" customFormat="1" ht="75" customHeight="1" x14ac:dyDescent="0.25">
      <c r="A51" s="24" t="s">
        <v>71</v>
      </c>
      <c r="B51" s="36">
        <f t="shared" si="4"/>
        <v>210</v>
      </c>
      <c r="C51" s="25">
        <f t="shared" si="3"/>
        <v>0</v>
      </c>
      <c r="D51" s="29">
        <v>0</v>
      </c>
      <c r="E51" s="29">
        <v>0</v>
      </c>
      <c r="F51" s="29">
        <v>210</v>
      </c>
      <c r="G51" s="29">
        <v>210</v>
      </c>
      <c r="H51" s="29">
        <v>210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8" t="s">
        <v>117</v>
      </c>
      <c r="O51" s="9"/>
      <c r="S51" s="11"/>
    </row>
    <row r="52" spans="1:19" ht="144" customHeight="1" x14ac:dyDescent="0.25">
      <c r="A52" s="24" t="s">
        <v>72</v>
      </c>
      <c r="B52" s="36">
        <f t="shared" si="4"/>
        <v>83.067999999999998</v>
      </c>
      <c r="C52" s="25">
        <f t="shared" si="3"/>
        <v>0</v>
      </c>
      <c r="D52" s="29">
        <v>0</v>
      </c>
      <c r="E52" s="29">
        <v>0</v>
      </c>
      <c r="F52" s="29">
        <v>83.067999999999998</v>
      </c>
      <c r="G52" s="29">
        <v>83.067999999999998</v>
      </c>
      <c r="H52" s="29">
        <v>83.067999999999998</v>
      </c>
      <c r="I52" s="29">
        <v>0</v>
      </c>
      <c r="J52" s="29">
        <v>0</v>
      </c>
      <c r="K52" s="29">
        <v>0</v>
      </c>
      <c r="L52" s="29">
        <v>0</v>
      </c>
      <c r="M52" s="30">
        <v>0</v>
      </c>
      <c r="N52" s="28" t="s">
        <v>118</v>
      </c>
      <c r="P52" s="4"/>
    </row>
    <row r="53" spans="1:19" ht="29.25" customHeight="1" x14ac:dyDescent="0.25">
      <c r="A53" s="39" t="s">
        <v>17</v>
      </c>
      <c r="B53" s="32">
        <f>SUM(B42:B52)</f>
        <v>16684.019999999997</v>
      </c>
      <c r="C53" s="32">
        <f t="shared" ref="C53:M53" si="7">SUM(C42:C52)</f>
        <v>3214.7200000000003</v>
      </c>
      <c r="D53" s="32">
        <f t="shared" si="7"/>
        <v>0</v>
      </c>
      <c r="E53" s="32">
        <f t="shared" si="7"/>
        <v>0</v>
      </c>
      <c r="F53" s="32">
        <f t="shared" si="7"/>
        <v>16684.019999999997</v>
      </c>
      <c r="G53" s="32">
        <f t="shared" si="7"/>
        <v>17310.5</v>
      </c>
      <c r="H53" s="32">
        <f t="shared" si="7"/>
        <v>17310.5</v>
      </c>
      <c r="I53" s="32">
        <f t="shared" si="7"/>
        <v>3214.7200000000003</v>
      </c>
      <c r="J53" s="32">
        <f t="shared" si="7"/>
        <v>0</v>
      </c>
      <c r="K53" s="32">
        <f t="shared" si="7"/>
        <v>0</v>
      </c>
      <c r="L53" s="32">
        <f t="shared" si="7"/>
        <v>0</v>
      </c>
      <c r="M53" s="32">
        <f t="shared" si="7"/>
        <v>0</v>
      </c>
      <c r="N53" s="77"/>
      <c r="O53" s="7">
        <v>16684.099999999999</v>
      </c>
    </row>
    <row r="54" spans="1:19" ht="27.75" customHeight="1" x14ac:dyDescent="0.25">
      <c r="A54" s="83" t="s">
        <v>73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</row>
    <row r="55" spans="1:19" ht="27.75" customHeight="1" x14ac:dyDescent="0.25">
      <c r="A55" s="39" t="s">
        <v>21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19" ht="69" customHeight="1" x14ac:dyDescent="0.25">
      <c r="A56" s="28" t="s">
        <v>74</v>
      </c>
      <c r="B56" s="36">
        <f>319207.3+3000</f>
        <v>322207.3</v>
      </c>
      <c r="C56" s="36">
        <f>E56</f>
        <v>69565.08</v>
      </c>
      <c r="D56" s="36">
        <v>319207.3</v>
      </c>
      <c r="E56" s="36">
        <f>69046.78+518.3</f>
        <v>69565.08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28" t="s">
        <v>119</v>
      </c>
      <c r="O56" s="7" t="s">
        <v>50</v>
      </c>
    </row>
    <row r="57" spans="1:19" ht="144.75" customHeight="1" x14ac:dyDescent="0.25">
      <c r="A57" s="28" t="s">
        <v>75</v>
      </c>
      <c r="B57" s="36">
        <f t="shared" ref="B57:C59" si="8">D57+H57</f>
        <v>6000</v>
      </c>
      <c r="C57" s="36">
        <f t="shared" si="8"/>
        <v>564.57000000000005</v>
      </c>
      <c r="D57" s="54">
        <v>6000</v>
      </c>
      <c r="E57" s="36">
        <v>564.57000000000005</v>
      </c>
      <c r="F57" s="36"/>
      <c r="G57" s="36"/>
      <c r="H57" s="36"/>
      <c r="I57" s="36"/>
      <c r="J57" s="36">
        <v>0</v>
      </c>
      <c r="K57" s="36">
        <v>0</v>
      </c>
      <c r="L57" s="36">
        <v>0</v>
      </c>
      <c r="M57" s="36">
        <v>0</v>
      </c>
      <c r="N57" s="28" t="s">
        <v>120</v>
      </c>
      <c r="O57" s="7" t="s">
        <v>54</v>
      </c>
    </row>
    <row r="58" spans="1:19" ht="150" customHeight="1" x14ac:dyDescent="0.25">
      <c r="A58" s="28" t="s">
        <v>76</v>
      </c>
      <c r="B58" s="36">
        <f t="shared" si="8"/>
        <v>10000</v>
      </c>
      <c r="C58" s="36">
        <f t="shared" si="8"/>
        <v>1572.95</v>
      </c>
      <c r="D58" s="36">
        <v>10000</v>
      </c>
      <c r="E58" s="36">
        <v>1572.95</v>
      </c>
      <c r="F58" s="36">
        <v>0</v>
      </c>
      <c r="G58" s="36">
        <v>0</v>
      </c>
      <c r="H58" s="36">
        <v>0</v>
      </c>
      <c r="I58" s="36"/>
      <c r="J58" s="36">
        <v>0</v>
      </c>
      <c r="K58" s="36">
        <v>0</v>
      </c>
      <c r="L58" s="36">
        <v>0</v>
      </c>
      <c r="M58" s="36">
        <v>0</v>
      </c>
      <c r="N58" s="28" t="s">
        <v>121</v>
      </c>
      <c r="O58" s="7" t="s">
        <v>55</v>
      </c>
    </row>
    <row r="59" spans="1:19" ht="148.9" customHeight="1" x14ac:dyDescent="0.25">
      <c r="A59" s="28" t="s">
        <v>77</v>
      </c>
      <c r="B59" s="36">
        <f t="shared" si="8"/>
        <v>1500</v>
      </c>
      <c r="C59" s="36">
        <v>328.58</v>
      </c>
      <c r="D59" s="36">
        <v>1500</v>
      </c>
      <c r="E59" s="36">
        <v>328.58</v>
      </c>
      <c r="F59" s="36">
        <v>0</v>
      </c>
      <c r="G59" s="36">
        <v>0</v>
      </c>
      <c r="H59" s="36">
        <v>0</v>
      </c>
      <c r="I59" s="36" t="s">
        <v>102</v>
      </c>
      <c r="J59" s="36">
        <v>0</v>
      </c>
      <c r="K59" s="36">
        <v>0</v>
      </c>
      <c r="L59" s="36">
        <v>0</v>
      </c>
      <c r="M59" s="36">
        <v>0</v>
      </c>
      <c r="N59" s="28"/>
    </row>
    <row r="60" spans="1:19" ht="43.5" customHeight="1" x14ac:dyDescent="0.25">
      <c r="A60" s="40" t="s">
        <v>18</v>
      </c>
      <c r="B60" s="41">
        <f>SUM(B56:B59)</f>
        <v>339707.3</v>
      </c>
      <c r="C60" s="41">
        <f t="shared" ref="C60:M60" si="9">SUM(C56:C59)</f>
        <v>72031.180000000008</v>
      </c>
      <c r="D60" s="41">
        <f t="shared" si="9"/>
        <v>336707.3</v>
      </c>
      <c r="E60" s="41">
        <f t="shared" si="9"/>
        <v>72031.180000000008</v>
      </c>
      <c r="F60" s="41">
        <f t="shared" si="9"/>
        <v>0</v>
      </c>
      <c r="G60" s="41">
        <f t="shared" si="9"/>
        <v>0</v>
      </c>
      <c r="H60" s="41">
        <f t="shared" si="9"/>
        <v>0</v>
      </c>
      <c r="I60" s="41">
        <f t="shared" si="9"/>
        <v>0</v>
      </c>
      <c r="J60" s="41">
        <f t="shared" si="9"/>
        <v>0</v>
      </c>
      <c r="K60" s="41">
        <f t="shared" si="9"/>
        <v>0</v>
      </c>
      <c r="L60" s="41">
        <f t="shared" si="9"/>
        <v>0</v>
      </c>
      <c r="M60" s="41">
        <f t="shared" si="9"/>
        <v>0</v>
      </c>
      <c r="N60" s="37"/>
    </row>
    <row r="61" spans="1:19" ht="30" customHeight="1" x14ac:dyDescent="0.25">
      <c r="A61" s="91" t="s">
        <v>25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1:19" ht="109.5" customHeight="1" x14ac:dyDescent="0.25">
      <c r="A62" s="37" t="s">
        <v>78</v>
      </c>
      <c r="B62" s="36">
        <f>D62+H62</f>
        <v>87688.5</v>
      </c>
      <c r="C62" s="36">
        <f>E62+I62</f>
        <v>19056.41</v>
      </c>
      <c r="D62" s="42">
        <v>4500</v>
      </c>
      <c r="E62" s="42">
        <v>0</v>
      </c>
      <c r="F62" s="42">
        <v>83188.5</v>
      </c>
      <c r="G62" s="42">
        <v>83188.5</v>
      </c>
      <c r="H62" s="42">
        <v>83188.5</v>
      </c>
      <c r="I62" s="36">
        <v>19056.41</v>
      </c>
      <c r="J62" s="41"/>
      <c r="K62" s="41"/>
      <c r="L62" s="41"/>
      <c r="M62" s="41"/>
      <c r="N62" s="28" t="s">
        <v>101</v>
      </c>
    </row>
    <row r="63" spans="1:19" s="2" customFormat="1" ht="33" customHeight="1" x14ac:dyDescent="0.25">
      <c r="A63" s="33" t="s">
        <v>17</v>
      </c>
      <c r="B63" s="43">
        <f>B62</f>
        <v>87688.5</v>
      </c>
      <c r="C63" s="43">
        <f>C62</f>
        <v>19056.41</v>
      </c>
      <c r="D63" s="43"/>
      <c r="E63" s="43"/>
      <c r="F63" s="43">
        <f t="shared" ref="F63:I63" si="10">F62</f>
        <v>83188.5</v>
      </c>
      <c r="G63" s="43">
        <f t="shared" si="10"/>
        <v>83188.5</v>
      </c>
      <c r="H63" s="43">
        <f t="shared" si="10"/>
        <v>83188.5</v>
      </c>
      <c r="I63" s="32">
        <f t="shared" si="10"/>
        <v>19056.41</v>
      </c>
      <c r="J63" s="32">
        <f>J39+J53+J60</f>
        <v>0</v>
      </c>
      <c r="K63" s="32">
        <f>K39+K53+K60</f>
        <v>0</v>
      </c>
      <c r="L63" s="32">
        <f>L39+L53+L60</f>
        <v>0</v>
      </c>
      <c r="M63" s="32">
        <f>M39+M53+M60</f>
        <v>0</v>
      </c>
      <c r="N63" s="33"/>
      <c r="O63" s="8"/>
    </row>
    <row r="64" spans="1:19" s="5" customFormat="1" ht="30.75" customHeight="1" x14ac:dyDescent="0.25">
      <c r="A64" s="90" t="s">
        <v>45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6"/>
    </row>
    <row r="65" spans="1:15" ht="54.75" customHeight="1" x14ac:dyDescent="0.25">
      <c r="A65" s="45" t="s">
        <v>79</v>
      </c>
      <c r="B65" s="44">
        <v>1000</v>
      </c>
      <c r="C65" s="44">
        <v>59.38</v>
      </c>
      <c r="D65" s="64"/>
      <c r="E65" s="64"/>
      <c r="F65" s="44">
        <v>1000</v>
      </c>
      <c r="G65" s="44">
        <f>F65-M65</f>
        <v>1000</v>
      </c>
      <c r="H65" s="44">
        <v>1000</v>
      </c>
      <c r="I65" s="64">
        <v>59.38</v>
      </c>
      <c r="J65" s="76"/>
      <c r="K65" s="76"/>
      <c r="L65" s="76"/>
      <c r="M65" s="76"/>
      <c r="N65" s="37" t="s">
        <v>122</v>
      </c>
    </row>
    <row r="66" spans="1:15" ht="27.75" customHeight="1" x14ac:dyDescent="0.25">
      <c r="A66" s="33" t="s">
        <v>17</v>
      </c>
      <c r="B66" s="46">
        <v>1000</v>
      </c>
      <c r="C66" s="46">
        <v>59.38</v>
      </c>
      <c r="D66" s="76"/>
      <c r="E66" s="76"/>
      <c r="F66" s="46">
        <v>1000</v>
      </c>
      <c r="G66" s="46">
        <f>F66-M66</f>
        <v>1000</v>
      </c>
      <c r="H66" s="46">
        <v>1000</v>
      </c>
      <c r="I66" s="76">
        <v>59.38</v>
      </c>
      <c r="J66" s="76"/>
      <c r="K66" s="76"/>
      <c r="L66" s="76"/>
      <c r="M66" s="76"/>
      <c r="N66" s="45"/>
    </row>
    <row r="67" spans="1:15" ht="27.75" customHeight="1" x14ac:dyDescent="0.25">
      <c r="A67" s="78" t="s">
        <v>80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80"/>
    </row>
    <row r="68" spans="1:15" ht="143.25" customHeight="1" x14ac:dyDescent="0.25">
      <c r="A68" s="45" t="s">
        <v>81</v>
      </c>
      <c r="B68" s="44">
        <f>D68+F68</f>
        <v>3966.2999999999997</v>
      </c>
      <c r="C68" s="44">
        <f>E68+I68</f>
        <v>200.66</v>
      </c>
      <c r="D68" s="44">
        <v>3926.6</v>
      </c>
      <c r="E68" s="44">
        <v>200.66</v>
      </c>
      <c r="F68" s="44">
        <v>39.700000000000003</v>
      </c>
      <c r="G68" s="44">
        <v>39.700000000000003</v>
      </c>
      <c r="H68" s="44">
        <v>39.700000000000003</v>
      </c>
      <c r="I68" s="76">
        <v>0</v>
      </c>
      <c r="J68" s="76"/>
      <c r="K68" s="76"/>
      <c r="L68" s="76"/>
      <c r="M68" s="76"/>
      <c r="N68" s="45" t="s">
        <v>123</v>
      </c>
    </row>
    <row r="69" spans="1:15" s="75" customFormat="1" ht="31.9" customHeight="1" x14ac:dyDescent="0.25">
      <c r="A69" s="33" t="s">
        <v>17</v>
      </c>
      <c r="B69" s="46">
        <f>B68</f>
        <v>3966.2999999999997</v>
      </c>
      <c r="C69" s="46">
        <f t="shared" ref="C69:I69" si="11">C68</f>
        <v>200.66</v>
      </c>
      <c r="D69" s="46">
        <f t="shared" si="11"/>
        <v>3926.6</v>
      </c>
      <c r="E69" s="46">
        <f t="shared" si="11"/>
        <v>200.66</v>
      </c>
      <c r="F69" s="46">
        <f t="shared" si="11"/>
        <v>39.700000000000003</v>
      </c>
      <c r="G69" s="46">
        <f t="shared" si="11"/>
        <v>39.700000000000003</v>
      </c>
      <c r="H69" s="46">
        <f t="shared" si="11"/>
        <v>39.700000000000003</v>
      </c>
      <c r="I69" s="46">
        <f t="shared" si="11"/>
        <v>0</v>
      </c>
      <c r="J69" s="76"/>
      <c r="K69" s="76"/>
      <c r="L69" s="76"/>
      <c r="M69" s="76"/>
      <c r="N69" s="33"/>
      <c r="O69" s="74"/>
    </row>
    <row r="70" spans="1:15" ht="44.45" customHeight="1" x14ac:dyDescent="0.25">
      <c r="A70" s="78" t="s">
        <v>82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80"/>
    </row>
    <row r="71" spans="1:15" ht="208.5" customHeight="1" x14ac:dyDescent="0.25">
      <c r="A71" s="45" t="s">
        <v>83</v>
      </c>
      <c r="B71" s="44">
        <f>D71+F71</f>
        <v>4889.433</v>
      </c>
      <c r="C71" s="44">
        <f>E71+I71</f>
        <v>198</v>
      </c>
      <c r="D71" s="64">
        <v>4840.5</v>
      </c>
      <c r="E71" s="64">
        <v>198</v>
      </c>
      <c r="F71" s="44">
        <v>48.933</v>
      </c>
      <c r="G71" s="44">
        <v>48.933</v>
      </c>
      <c r="H71" s="44">
        <v>48.933</v>
      </c>
      <c r="I71" s="76">
        <v>0</v>
      </c>
      <c r="J71" s="76"/>
      <c r="K71" s="76"/>
      <c r="L71" s="76"/>
      <c r="M71" s="76"/>
      <c r="N71" s="45" t="s">
        <v>124</v>
      </c>
    </row>
    <row r="72" spans="1:15" s="75" customFormat="1" ht="27.75" customHeight="1" x14ac:dyDescent="0.25">
      <c r="A72" s="33" t="s">
        <v>17</v>
      </c>
      <c r="B72" s="46">
        <f>B71</f>
        <v>4889.433</v>
      </c>
      <c r="C72" s="46">
        <f t="shared" ref="C72:I72" si="12">C71</f>
        <v>198</v>
      </c>
      <c r="D72" s="46">
        <f t="shared" si="12"/>
        <v>4840.5</v>
      </c>
      <c r="E72" s="46">
        <f t="shared" si="12"/>
        <v>198</v>
      </c>
      <c r="F72" s="46">
        <f t="shared" si="12"/>
        <v>48.933</v>
      </c>
      <c r="G72" s="46">
        <f t="shared" si="12"/>
        <v>48.933</v>
      </c>
      <c r="H72" s="46">
        <f t="shared" si="12"/>
        <v>48.933</v>
      </c>
      <c r="I72" s="46">
        <f t="shared" si="12"/>
        <v>0</v>
      </c>
      <c r="J72" s="71"/>
      <c r="K72" s="71"/>
      <c r="L72" s="71"/>
      <c r="M72" s="71"/>
      <c r="N72" s="33"/>
      <c r="O72" s="74"/>
    </row>
    <row r="73" spans="1:15" ht="27.75" customHeight="1" x14ac:dyDescent="0.25">
      <c r="A73" s="78" t="s">
        <v>84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80"/>
    </row>
    <row r="74" spans="1:15" ht="51" customHeight="1" x14ac:dyDescent="0.25">
      <c r="A74" s="45" t="s">
        <v>85</v>
      </c>
      <c r="B74" s="44">
        <f>D74+F74</f>
        <v>30000</v>
      </c>
      <c r="C74" s="44">
        <f>E74+I74</f>
        <v>0</v>
      </c>
      <c r="D74" s="64">
        <v>29700</v>
      </c>
      <c r="E74" s="64"/>
      <c r="F74" s="44">
        <v>300</v>
      </c>
      <c r="G74" s="44"/>
      <c r="H74" s="44"/>
      <c r="I74" s="64"/>
      <c r="J74" s="64"/>
      <c r="K74" s="64"/>
      <c r="L74" s="64"/>
      <c r="M74" s="64"/>
      <c r="N74" s="45"/>
    </row>
    <row r="75" spans="1:15" ht="69.75" customHeight="1" x14ac:dyDescent="0.25">
      <c r="A75" s="45" t="s">
        <v>86</v>
      </c>
      <c r="B75" s="44">
        <f>D75+F75</f>
        <v>21778.3</v>
      </c>
      <c r="C75" s="44">
        <f>E75+I75</f>
        <v>0</v>
      </c>
      <c r="D75" s="64">
        <v>21560.5</v>
      </c>
      <c r="E75" s="64"/>
      <c r="F75" s="44">
        <v>217.8</v>
      </c>
      <c r="G75" s="44"/>
      <c r="H75" s="44"/>
      <c r="I75" s="64"/>
      <c r="J75" s="64"/>
      <c r="K75" s="64"/>
      <c r="L75" s="64"/>
      <c r="M75" s="64"/>
      <c r="N75" s="45" t="s">
        <v>125</v>
      </c>
    </row>
    <row r="76" spans="1:15" ht="27.75" customHeight="1" x14ac:dyDescent="0.25">
      <c r="A76" s="33" t="s">
        <v>17</v>
      </c>
      <c r="B76" s="46">
        <f>B74+B75</f>
        <v>51778.3</v>
      </c>
      <c r="C76" s="46">
        <f t="shared" ref="C76:L76" si="13">C74+C75</f>
        <v>0</v>
      </c>
      <c r="D76" s="46">
        <f t="shared" si="13"/>
        <v>51260.5</v>
      </c>
      <c r="E76" s="46">
        <f t="shared" si="13"/>
        <v>0</v>
      </c>
      <c r="F76" s="46">
        <f t="shared" si="13"/>
        <v>517.79999999999995</v>
      </c>
      <c r="G76" s="46">
        <f t="shared" si="13"/>
        <v>0</v>
      </c>
      <c r="H76" s="46">
        <f t="shared" si="13"/>
        <v>0</v>
      </c>
      <c r="I76" s="46">
        <f t="shared" si="13"/>
        <v>0</v>
      </c>
      <c r="J76" s="46">
        <f t="shared" si="13"/>
        <v>0</v>
      </c>
      <c r="K76" s="46">
        <f t="shared" si="13"/>
        <v>0</v>
      </c>
      <c r="L76" s="46">
        <f t="shared" si="13"/>
        <v>0</v>
      </c>
      <c r="M76" s="46">
        <f>M74+M75</f>
        <v>0</v>
      </c>
      <c r="N76" s="45"/>
    </row>
    <row r="77" spans="1:15" s="61" customFormat="1" ht="30.75" customHeight="1" x14ac:dyDescent="0.25">
      <c r="A77" s="58" t="s">
        <v>19</v>
      </c>
      <c r="B77" s="59">
        <f>B32+B39+B53+B60+B63+B66+B69+B72+B76</f>
        <v>533213.853</v>
      </c>
      <c r="C77" s="59">
        <f t="shared" ref="C77:M77" si="14">C32+C39+C53+C60+C63+C66+C69+C72+C76</f>
        <v>95659.250000000015</v>
      </c>
      <c r="D77" s="59">
        <f t="shared" si="14"/>
        <v>396734.89999999997</v>
      </c>
      <c r="E77" s="59">
        <f t="shared" si="14"/>
        <v>72429.840000000011</v>
      </c>
      <c r="F77" s="59">
        <f t="shared" si="14"/>
        <v>108378.95299999999</v>
      </c>
      <c r="G77" s="59">
        <f t="shared" si="14"/>
        <v>108487.633</v>
      </c>
      <c r="H77" s="59">
        <f t="shared" si="14"/>
        <v>108487.633</v>
      </c>
      <c r="I77" s="59">
        <f t="shared" si="14"/>
        <v>22330.510000000002</v>
      </c>
      <c r="J77" s="59">
        <f t="shared" si="14"/>
        <v>0</v>
      </c>
      <c r="K77" s="59">
        <f t="shared" si="14"/>
        <v>0</v>
      </c>
      <c r="L77" s="59">
        <f t="shared" si="14"/>
        <v>20600</v>
      </c>
      <c r="M77" s="59">
        <f t="shared" si="14"/>
        <v>898.9</v>
      </c>
      <c r="N77" s="58"/>
      <c r="O77" s="60"/>
    </row>
    <row r="79" spans="1:15" x14ac:dyDescent="0.25">
      <c r="B79" s="14">
        <f>B77-B32+700</f>
        <v>512613.853</v>
      </c>
    </row>
  </sheetData>
  <mergeCells count="27">
    <mergeCell ref="B9:C9"/>
    <mergeCell ref="A54:N54"/>
    <mergeCell ref="A40:N40"/>
    <mergeCell ref="A8:A10"/>
    <mergeCell ref="A29:N29"/>
    <mergeCell ref="A12:N12"/>
    <mergeCell ref="A13:N13"/>
    <mergeCell ref="A14:N14"/>
    <mergeCell ref="A19:N19"/>
    <mergeCell ref="A25:N25"/>
    <mergeCell ref="B33:N33"/>
    <mergeCell ref="A67:N67"/>
    <mergeCell ref="A70:N70"/>
    <mergeCell ref="A73:N73"/>
    <mergeCell ref="A4:N4"/>
    <mergeCell ref="A5:N5"/>
    <mergeCell ref="A6:N6"/>
    <mergeCell ref="A7:N7"/>
    <mergeCell ref="A27:N27"/>
    <mergeCell ref="B8:M8"/>
    <mergeCell ref="D9:E9"/>
    <mergeCell ref="J9:K9"/>
    <mergeCell ref="L9:M9"/>
    <mergeCell ref="N8:N10"/>
    <mergeCell ref="A64:N64"/>
    <mergeCell ref="A61:N61"/>
    <mergeCell ref="F9:I9"/>
  </mergeCells>
  <pageMargins left="0" right="0" top="0" bottom="0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2020-05-12T08:03:24Z</dcterms:modified>
</cp:coreProperties>
</file>