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45" tabRatio="584" firstSheet="1" activeTab="1"/>
  </bookViews>
  <sheets>
    <sheet name="отчет для себя" sheetId="3" state="hidden" r:id="rId1"/>
    <sheet name="отчет" sheetId="1" r:id="rId2"/>
    <sheet name="индикаторы" sheetId="2" r:id="rId3"/>
    <sheet name="комплекс план" sheetId="5" r:id="rId4"/>
  </sheets>
  <definedNames>
    <definedName name="_GoBack" localSheetId="1">отчет!#REF!</definedName>
    <definedName name="_GoBack" localSheetId="0">'отчет для себя'!#REF!</definedName>
    <definedName name="_xlnm.Print_Titles" localSheetId="1">отчет!$7:$8</definedName>
    <definedName name="_xlnm.Print_Titles" localSheetId="0">'отчет для себя'!$6:$9</definedName>
    <definedName name="_xlnm.Print_Area" localSheetId="1">отчет!$A$1:$Q$79</definedName>
    <definedName name="_xlnm.Print_Area" localSheetId="0">'отчет для себя'!$A$1:$O$75</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72" i="1" l="1"/>
  <c r="E72" i="1"/>
  <c r="F72" i="1"/>
  <c r="G72" i="1"/>
  <c r="H72" i="1"/>
  <c r="I72" i="1"/>
  <c r="J72" i="1"/>
  <c r="K72" i="1"/>
  <c r="L72" i="1"/>
  <c r="M72" i="1"/>
  <c r="N72" i="1"/>
  <c r="M77" i="1" l="1"/>
  <c r="M78" i="1" s="1"/>
  <c r="M66" i="1"/>
  <c r="M59" i="1"/>
  <c r="M45" i="1"/>
  <c r="M36" i="1"/>
  <c r="M24" i="1"/>
  <c r="D24" i="1"/>
  <c r="D36" i="1"/>
  <c r="D45" i="1"/>
  <c r="D55" i="1"/>
  <c r="D59" i="1"/>
  <c r="D66" i="1"/>
  <c r="D77" i="1"/>
  <c r="D78" i="1" s="1"/>
  <c r="E24" i="1"/>
  <c r="E36" i="1"/>
  <c r="E45" i="1"/>
  <c r="E55" i="1"/>
  <c r="E59" i="1"/>
  <c r="E66" i="1"/>
  <c r="E77" i="1"/>
  <c r="E78" i="1" s="1"/>
  <c r="M73" i="1" l="1"/>
  <c r="M79" i="1" s="1"/>
  <c r="E73" i="1"/>
  <c r="E79" i="1" s="1"/>
  <c r="D73" i="1"/>
  <c r="D79" i="1" s="1"/>
  <c r="D87" i="1" s="1"/>
  <c r="B47" i="1"/>
  <c r="B49" i="1"/>
  <c r="B52" i="1"/>
  <c r="B70" i="1" l="1"/>
  <c r="H55" i="1"/>
  <c r="I66" i="1" l="1"/>
  <c r="N24" i="1"/>
  <c r="F24" i="1"/>
  <c r="G24" i="1"/>
  <c r="I24" i="1"/>
  <c r="J24" i="1"/>
  <c r="K24" i="1"/>
  <c r="L24" i="1"/>
  <c r="H24" i="1"/>
  <c r="B61" i="1"/>
  <c r="B23" i="1" l="1"/>
  <c r="B57" i="1"/>
  <c r="H59" i="1"/>
  <c r="H36" i="1"/>
  <c r="B15" i="1" l="1"/>
  <c r="B76" i="1" l="1"/>
  <c r="B19" i="1"/>
  <c r="B63" i="1" l="1"/>
  <c r="B64" i="1"/>
  <c r="B65" i="1"/>
  <c r="B62" i="1"/>
  <c r="B69" i="1"/>
  <c r="B68" i="1"/>
  <c r="B72" i="1" s="1"/>
  <c r="B58" i="1"/>
  <c r="B48" i="1"/>
  <c r="B50" i="1"/>
  <c r="B51" i="1"/>
  <c r="B53" i="1"/>
  <c r="B54" i="1"/>
  <c r="B39" i="1"/>
  <c r="B40" i="1"/>
  <c r="B41" i="1"/>
  <c r="B42" i="1"/>
  <c r="B43" i="1"/>
  <c r="B44" i="1"/>
  <c r="B38" i="1"/>
  <c r="B28" i="1"/>
  <c r="B29" i="1"/>
  <c r="B30" i="1"/>
  <c r="B31" i="1"/>
  <c r="B32" i="1"/>
  <c r="B33" i="1"/>
  <c r="B34" i="1"/>
  <c r="B35" i="1"/>
  <c r="B27" i="1"/>
  <c r="B11" i="1"/>
  <c r="B12" i="1"/>
  <c r="B13" i="1"/>
  <c r="B14" i="1"/>
  <c r="B16" i="1"/>
  <c r="B17" i="1"/>
  <c r="B20" i="1"/>
  <c r="B21" i="1"/>
  <c r="B22" i="1"/>
  <c r="B10" i="1"/>
  <c r="C69" i="1"/>
  <c r="C13" i="1"/>
  <c r="C22" i="1"/>
  <c r="B24" i="1" l="1"/>
  <c r="C24" i="1"/>
  <c r="F45" i="1"/>
  <c r="G45" i="1"/>
  <c r="H45" i="1"/>
  <c r="C44" i="1"/>
  <c r="G66" i="1" l="1"/>
  <c r="G36" i="1"/>
  <c r="F66" i="1"/>
  <c r="H66" i="1"/>
  <c r="H73" i="1" s="1"/>
  <c r="J66" i="1"/>
  <c r="K66" i="1"/>
  <c r="L66" i="1"/>
  <c r="N66" i="1"/>
  <c r="F36" i="1"/>
  <c r="I36" i="1"/>
  <c r="J36" i="1"/>
  <c r="K36" i="1"/>
  <c r="L36" i="1"/>
  <c r="N36" i="1"/>
  <c r="B59" i="1"/>
  <c r="N73" i="3"/>
  <c r="N74" i="3" s="1"/>
  <c r="M73" i="3"/>
  <c r="M74" i="3" s="1"/>
  <c r="L73" i="3"/>
  <c r="L74" i="3" s="1"/>
  <c r="K73" i="3"/>
  <c r="K74" i="3" s="1"/>
  <c r="J73" i="3"/>
  <c r="J74" i="3" s="1"/>
  <c r="G73" i="3"/>
  <c r="G74" i="3" s="1"/>
  <c r="F73" i="3"/>
  <c r="F74" i="3" s="1"/>
  <c r="E73" i="3"/>
  <c r="E74" i="3" s="1"/>
  <c r="I72" i="3"/>
  <c r="I73" i="3" s="1"/>
  <c r="I74" i="3" s="1"/>
  <c r="H72" i="3"/>
  <c r="H73" i="3" s="1"/>
  <c r="H74" i="3" s="1"/>
  <c r="D72" i="3"/>
  <c r="D73" i="3" s="1"/>
  <c r="D74" i="3" s="1"/>
  <c r="C72" i="3"/>
  <c r="C73" i="3" s="1"/>
  <c r="C74" i="3" s="1"/>
  <c r="N68" i="3"/>
  <c r="M68" i="3"/>
  <c r="L68" i="3"/>
  <c r="K68" i="3"/>
  <c r="J68" i="3"/>
  <c r="I68" i="3"/>
  <c r="H68" i="3"/>
  <c r="G68" i="3"/>
  <c r="F68" i="3"/>
  <c r="E68" i="3"/>
  <c r="D67" i="3"/>
  <c r="D68" i="3" s="1"/>
  <c r="C67" i="3"/>
  <c r="C68" i="3" s="1"/>
  <c r="N65" i="3"/>
  <c r="M65" i="3"/>
  <c r="L65" i="3"/>
  <c r="K65" i="3"/>
  <c r="J65" i="3"/>
  <c r="I65" i="3"/>
  <c r="H65" i="3"/>
  <c r="G65" i="3"/>
  <c r="F65" i="3"/>
  <c r="E65" i="3"/>
  <c r="D64" i="3"/>
  <c r="C64" i="3"/>
  <c r="D63" i="3"/>
  <c r="C63" i="3"/>
  <c r="D62" i="3"/>
  <c r="C62" i="3"/>
  <c r="D61" i="3"/>
  <c r="C61" i="3"/>
  <c r="D60" i="3"/>
  <c r="C60" i="3"/>
  <c r="O58" i="3"/>
  <c r="N58" i="3"/>
  <c r="M58" i="3"/>
  <c r="L58" i="3"/>
  <c r="K58" i="3"/>
  <c r="J58" i="3"/>
  <c r="I58" i="3"/>
  <c r="H58" i="3"/>
  <c r="G58" i="3"/>
  <c r="F58" i="3"/>
  <c r="E58" i="3"/>
  <c r="C58" i="3"/>
  <c r="D57" i="3"/>
  <c r="D56" i="3"/>
  <c r="N54" i="3"/>
  <c r="M54" i="3"/>
  <c r="L54" i="3"/>
  <c r="K54" i="3"/>
  <c r="G54" i="3"/>
  <c r="F54" i="3"/>
  <c r="E54" i="3"/>
  <c r="D53" i="3"/>
  <c r="D52" i="3"/>
  <c r="D51" i="3"/>
  <c r="C51" i="3"/>
  <c r="J50" i="3"/>
  <c r="D50" i="3" s="1"/>
  <c r="C50" i="3"/>
  <c r="D49" i="3"/>
  <c r="D48" i="3"/>
  <c r="D47" i="3"/>
  <c r="C47" i="3"/>
  <c r="J46" i="3"/>
  <c r="I46" i="3"/>
  <c r="I54" i="3" s="1"/>
  <c r="H46" i="3"/>
  <c r="S62" i="3" s="1"/>
  <c r="N44" i="3"/>
  <c r="M44" i="3"/>
  <c r="L44" i="3"/>
  <c r="K44" i="3"/>
  <c r="J44" i="3"/>
  <c r="I44" i="3"/>
  <c r="H44" i="3"/>
  <c r="G44" i="3"/>
  <c r="F44" i="3"/>
  <c r="E44" i="3"/>
  <c r="D43" i="3"/>
  <c r="C43" i="3"/>
  <c r="D42" i="3"/>
  <c r="C42" i="3"/>
  <c r="D41" i="3"/>
  <c r="C41" i="3"/>
  <c r="D40" i="3"/>
  <c r="C40" i="3"/>
  <c r="D39" i="3"/>
  <c r="C39" i="3"/>
  <c r="D38" i="3"/>
  <c r="N36" i="3"/>
  <c r="M36" i="3"/>
  <c r="L36" i="3"/>
  <c r="K36" i="3"/>
  <c r="J36" i="3"/>
  <c r="I36" i="3"/>
  <c r="H36" i="3"/>
  <c r="G36" i="3"/>
  <c r="F36" i="3"/>
  <c r="E36" i="3"/>
  <c r="D35" i="3"/>
  <c r="C35" i="3"/>
  <c r="D34" i="3"/>
  <c r="C34" i="3"/>
  <c r="D33" i="3"/>
  <c r="C33" i="3"/>
  <c r="D32" i="3"/>
  <c r="C32" i="3"/>
  <c r="D31" i="3"/>
  <c r="C31" i="3"/>
  <c r="D30" i="3"/>
  <c r="C30" i="3"/>
  <c r="D29" i="3"/>
  <c r="C29" i="3"/>
  <c r="D28" i="3"/>
  <c r="C28" i="3"/>
  <c r="D27" i="3"/>
  <c r="C27" i="3"/>
  <c r="N24" i="3"/>
  <c r="M24" i="3"/>
  <c r="L24" i="3"/>
  <c r="K24" i="3"/>
  <c r="J24" i="3"/>
  <c r="I24" i="3"/>
  <c r="H24" i="3"/>
  <c r="G24" i="3"/>
  <c r="F24" i="3"/>
  <c r="E24" i="3"/>
  <c r="D23" i="3"/>
  <c r="C23" i="3"/>
  <c r="D22" i="3"/>
  <c r="C22" i="3"/>
  <c r="D21" i="3"/>
  <c r="C21" i="3"/>
  <c r="D20" i="3"/>
  <c r="C20" i="3"/>
  <c r="D19" i="3"/>
  <c r="C19" i="3"/>
  <c r="D18" i="3"/>
  <c r="C18" i="3"/>
  <c r="D17" i="3"/>
  <c r="C17" i="3"/>
  <c r="D16" i="3"/>
  <c r="C16" i="3"/>
  <c r="D15" i="3"/>
  <c r="C15" i="3"/>
  <c r="D14" i="3"/>
  <c r="C14" i="3"/>
  <c r="D13" i="3"/>
  <c r="C13" i="3"/>
  <c r="D12" i="3"/>
  <c r="C12" i="3"/>
  <c r="D11" i="3"/>
  <c r="C11" i="3"/>
  <c r="C42" i="1"/>
  <c r="C43" i="1"/>
  <c r="C40" i="1"/>
  <c r="C41" i="1"/>
  <c r="C38" i="1"/>
  <c r="C58" i="1"/>
  <c r="C57" i="1"/>
  <c r="C27" i="1"/>
  <c r="C24" i="3" l="1"/>
  <c r="R67" i="3"/>
  <c r="R69" i="3" s="1"/>
  <c r="C45" i="1"/>
  <c r="C65" i="3"/>
  <c r="R64" i="3"/>
  <c r="D44" i="3"/>
  <c r="D65" i="3"/>
  <c r="B55" i="1"/>
  <c r="D24" i="3"/>
  <c r="D36" i="3"/>
  <c r="C44" i="3"/>
  <c r="J54" i="3"/>
  <c r="C54" i="3"/>
  <c r="D58" i="3"/>
  <c r="F69" i="3"/>
  <c r="F75" i="3" s="1"/>
  <c r="J69" i="3"/>
  <c r="J75" i="3" s="1"/>
  <c r="L69" i="3"/>
  <c r="L75" i="3" s="1"/>
  <c r="N69" i="3"/>
  <c r="N75" i="3" s="1"/>
  <c r="C36" i="3"/>
  <c r="E69" i="3"/>
  <c r="E75" i="3" s="1"/>
  <c r="G69" i="3"/>
  <c r="G75" i="3" s="1"/>
  <c r="I69" i="3"/>
  <c r="I75" i="3" s="1"/>
  <c r="K69" i="3"/>
  <c r="K75" i="3" s="1"/>
  <c r="M69" i="3"/>
  <c r="M75" i="3" s="1"/>
  <c r="D46" i="3"/>
  <c r="D54" i="3" s="1"/>
  <c r="H54" i="3"/>
  <c r="H69" i="3" s="1"/>
  <c r="H75" i="3" s="1"/>
  <c r="C69" i="3" l="1"/>
  <c r="C75" i="3" s="1"/>
  <c r="D69" i="3"/>
  <c r="D75" i="3" s="1"/>
  <c r="C76" i="1"/>
  <c r="C68" i="1"/>
  <c r="C72" i="1" s="1"/>
  <c r="B45" i="1" l="1"/>
  <c r="C66" i="1"/>
  <c r="C35" i="1"/>
  <c r="C34" i="1"/>
  <c r="C33" i="1"/>
  <c r="C32" i="1"/>
  <c r="C31" i="1"/>
  <c r="C30" i="1"/>
  <c r="C29" i="1"/>
  <c r="C28" i="1"/>
  <c r="C36" i="1" l="1"/>
  <c r="B66" i="1"/>
  <c r="B36" i="1"/>
  <c r="B73" i="1" l="1"/>
  <c r="T73" i="1" s="1"/>
  <c r="C59" i="1"/>
  <c r="F59" i="1"/>
  <c r="G59" i="1"/>
  <c r="I59" i="1"/>
  <c r="J59" i="1"/>
  <c r="K59" i="1"/>
  <c r="L59" i="1"/>
  <c r="N59" i="1"/>
  <c r="I45" i="1"/>
  <c r="J45" i="1"/>
  <c r="K45" i="1"/>
  <c r="L45" i="1"/>
  <c r="N45" i="1"/>
  <c r="C55" i="1"/>
  <c r="G55" i="1"/>
  <c r="J55" i="1"/>
  <c r="K55" i="1"/>
  <c r="L55" i="1"/>
  <c r="N55" i="1"/>
  <c r="G73" i="1" l="1"/>
  <c r="C73" i="1"/>
  <c r="J73" i="1"/>
  <c r="F73" i="1"/>
  <c r="I73" i="1"/>
  <c r="L73" i="1"/>
  <c r="K73" i="1"/>
  <c r="C77" i="1"/>
  <c r="C78" i="1" s="1"/>
  <c r="F77" i="1"/>
  <c r="F78" i="1" s="1"/>
  <c r="G77" i="1"/>
  <c r="G78" i="1" s="1"/>
  <c r="H77" i="1"/>
  <c r="H78" i="1" s="1"/>
  <c r="H79" i="1" s="1"/>
  <c r="I77" i="1"/>
  <c r="I78" i="1" s="1"/>
  <c r="J77" i="1"/>
  <c r="J78" i="1" s="1"/>
  <c r="K77" i="1"/>
  <c r="K78" i="1" s="1"/>
  <c r="L77" i="1"/>
  <c r="L78" i="1" s="1"/>
  <c r="N77" i="1"/>
  <c r="N78" i="1" s="1"/>
  <c r="N73" i="1"/>
  <c r="B77" i="1"/>
  <c r="B78" i="1" s="1"/>
  <c r="B79" i="1" s="1"/>
  <c r="C79" i="1" l="1"/>
  <c r="J79" i="1"/>
  <c r="F79" i="1"/>
  <c r="F87" i="1" s="1"/>
  <c r="K79" i="1"/>
  <c r="G79" i="1"/>
  <c r="G87" i="1" s="1"/>
  <c r="L79" i="1"/>
  <c r="I79" i="1"/>
  <c r="N79" i="1"/>
</calcChain>
</file>

<file path=xl/sharedStrings.xml><?xml version="1.0" encoding="utf-8"?>
<sst xmlns="http://schemas.openxmlformats.org/spreadsheetml/2006/main" count="362" uniqueCount="273">
  <si>
    <t>ИНФОРМАЦИЯ</t>
  </si>
  <si>
    <t xml:space="preserve">о ходе реализации государственной программы </t>
  </si>
  <si>
    <t>Объемы финансирования (тыс. руб.)</t>
  </si>
  <si>
    <t>ВСЕГО</t>
  </si>
  <si>
    <t>план</t>
  </si>
  <si>
    <t>факт</t>
  </si>
  <si>
    <t>предусмотрено программой</t>
  </si>
  <si>
    <t xml:space="preserve">Наименование мероприятия  (объекта)   </t>
  </si>
  <si>
    <t xml:space="preserve">Федеральный  бюджет     </t>
  </si>
  <si>
    <t>Республиканский бюджет</t>
  </si>
  <si>
    <t>предусмотрено уточненной бюджетной росписью на отчетный период</t>
  </si>
  <si>
    <t>исполнено (кассовые расходы)</t>
  </si>
  <si>
    <t>Местные бюджеты</t>
  </si>
  <si>
    <t>Внебюджетные  источники</t>
  </si>
  <si>
    <t xml:space="preserve">Фактический  результат  выполнения мероприятий (в отчетном периоде и нарастающим итогом с начала года)*     </t>
  </si>
  <si>
    <t>1.1. Организация предоставления  ежемесячных денежных выплат  ветеранам труда и труженикам тыла в соответствии с региональным законодательством</t>
  </si>
  <si>
    <t>1.2. Организация предоставления ежемесячных денежных выплат  реабилитированным лицам, лицам, признанным пострадавшими от политических репрессий и членам их семей в соответствии с региональным законодательством</t>
  </si>
  <si>
    <t>1.3. Организация выплаты социального пособия на погребение гражданину-родственнику умершего в случаях,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(далее-социальное пособие на погребение)</t>
  </si>
  <si>
    <t>Итого по подпрограмме 4:</t>
  </si>
  <si>
    <t>Показатели результативности Программы</t>
  </si>
  <si>
    <t xml:space="preserve">Наименование индикатора   </t>
  </si>
  <si>
    <t xml:space="preserve">плановое </t>
  </si>
  <si>
    <t>фактическое</t>
  </si>
  <si>
    <t>Итого:</t>
  </si>
  <si>
    <t>1.4. Обеспечение жильем отдельных категорий граждан, установленных Федеральным законом «О ветеранах» в соответствии с Указом Президента от 07.05.2008 года № 714</t>
  </si>
  <si>
    <t xml:space="preserve"> 1.9. предоставление компенсации отдельным категориям граждан оплаты взноса на капитальный ремонт общего имущества в многоквартирном доме </t>
  </si>
  <si>
    <t>1.10. Выплата субвенций  на оплату жилищно-коммунальных услуг отдельным категориям граждан</t>
  </si>
  <si>
    <t>1.11. Оплата субвенций на предоставление гражданам субсидий на оплату жилого помещения и коммунальных услуг</t>
  </si>
  <si>
    <t>1.12. Обеспечение на выполнение переданных государственных  полномочий в соответствии с действующим законодательством по расчету предоставления  жилищных субсидий гражданам</t>
  </si>
  <si>
    <t>Республики Тыва «Социальная поддержка граждан в Республике Тыва на 2017-2019 годы»</t>
  </si>
  <si>
    <t>Подпрограмма 2 "Социальная поддержка и обслуживание граждан пожилого возраста и инвалидов в Республике Тыва на 2017-2019 годы"</t>
  </si>
  <si>
    <t>1. Подпрограмма "Предоставление мер  социальной поддержки отдельным категориям граждан и семьям с детьми в Республике Тыва на 2017-2019 годы"</t>
  </si>
  <si>
    <t>Отсутствие жалоб от получателей социальных выплат на качество их предоставления</t>
  </si>
  <si>
    <t>Охват пожилых людей, принявших участие в социально-значимых мероприятиях</t>
  </si>
  <si>
    <t>Удовлетворенность качеством предоставления социальных услуг их получателями в стационарных организациях социального обслуживания</t>
  </si>
  <si>
    <t>Участие негосударственных учреждений, некоммерческих организаций, субъектов малого и среднего бизнеса в предоставлении социальных услуг в сфере социального обслуживания</t>
  </si>
  <si>
    <t>Численность лиц, освободившихся из мест лишения свободы и лиц, осужденных без изоляции от общества и получивших  государственные услуги по содействию в поиске работы, организации общественных и временных работ и временного трудоустройства</t>
  </si>
  <si>
    <t>Количество  социально ориентированных некоммерческих организаций, принявших участие в конкурсе для получения государственной  поддержки</t>
  </si>
  <si>
    <t xml:space="preserve">Доля  законопроектов, в экспертизе которых  приняли участие  представители социально  ориентированных  некоммерческих организаций в общем количестве разработанных законопроектов   </t>
  </si>
  <si>
    <t>Итого по Гос.программе</t>
  </si>
  <si>
    <t>Обеспечение в полном объеме компенсацией отдельных категорий граждан для оплаты взноса на капитальный ремонт общего имущества в многоквартирном доме</t>
  </si>
  <si>
    <t xml:space="preserve">1.5. Обеспечение жильем отдельных категорий граждан, установленных федеральными законами «О ветеранах» </t>
  </si>
  <si>
    <t>1.6. Обеспечение жильем отдельных категорий граждан, установленных федеральными законами  «О социальной защите инвалидов»</t>
  </si>
  <si>
    <t>1.7. Предоставление отдельных мер социальной поддержки граждан, подвергшихся воздействию радиации</t>
  </si>
  <si>
    <t>1.8.Выплата инвалидам компенсаций страховых премий по договорам обязательного страхования автогражданской ответственности владельцев транспортных средств</t>
  </si>
  <si>
    <t>Итого по подпрограмме:</t>
  </si>
  <si>
    <t>1.13. Осуществление переданных органам местного самоуправления Республики Тыва полномочий по предоставлению субсидий на оплату части затрат на транспортировку угля гражданам, проживающим в труднодоступных населенных пунктах</t>
  </si>
  <si>
    <t>2.3. Формирование реестра лиц пожилого возраста и инвалидов, нуждающихся в обеспечении долгогвременного ухода за гражданами пожилого возраста и инвалидами</t>
  </si>
  <si>
    <t>обеспечение своевременности полученияуслуг долговременного ухода нуждающимися в них граждан пожилого возраста и инвалидов</t>
  </si>
  <si>
    <t>2.9.Сопровождение, совершенствование и внедрение дополнительных функциональных возможностей информационной системы "Социальное обслуживание населения", решающей задачи унификации алгоритмов социального обслуживания, учета выполнения государственного задания на оказание социальных услуг, внедрения норм и нормативов предоставления государственных социальных услуг в соответствии со стандартами социального обслуживания населения</t>
  </si>
  <si>
    <t>систематизация управления процессом предоставления мер социальной поддержки федеральным, региональным и другим льготнымкатегориям граждан, а также получателей и поставщиков социальных услуг</t>
  </si>
  <si>
    <t>2.18. Организация работы "Единого социального телефона" для лиц пожилого и предпенсионного возраста и информационно-справочной системы в сети "Интернет"</t>
  </si>
  <si>
    <t>повышение и нформированности пожилых людей по всем вопросам, касающимся их жизнедеятельности; привлечение внимания общественности к проблемам пожилых людей</t>
  </si>
  <si>
    <t>2.19. Создание в печатных изданиях и на телевидении постоянных целевых рубрик (передач) для пожилых граждан, разработка и размещение социальной рекламы</t>
  </si>
  <si>
    <t>2.22. Формирование условий для повышения уровня профессионального развития специалистов, обеспечивающих предоставление комплексной медико-социальной помощи гражданам пожилого возраста</t>
  </si>
  <si>
    <t>повышение профессиональных компетенций специалистов, обеспечивающихпредоставыление комплексной медико-социальной  помощи гражданам пожилого возраста</t>
  </si>
  <si>
    <t>2.23. Предоставление дополнительных мер социальной поддержки отдельных категорий граждан по финансированию расходов, связанных с предоставлением специализированных услуг экстренной помощи "тревожная кнопка"</t>
  </si>
  <si>
    <t>2.24. Создание службы проката технических средств реабилитации гражданам пожилого возраста в отделениях срочного социального обслуживания комплексных центров социального обслуживания населения</t>
  </si>
  <si>
    <t>применение стационарозамещающих технологийв сфере социального обслуживания граждан пожилого возраста; оказание своевременной помощи лицам, нуждающимся в посторонней помощи</t>
  </si>
  <si>
    <t>2.25. Выплата компенсации негосударственным поставщикам социальных услуг, которые включены в реестр поставщиков социальных услуг Республики Тыва</t>
  </si>
  <si>
    <t>развитие конкуренции на рынке социального обслуживания населения; увеличение доли негосударственных организаций социального обслуживания населения, включенных в Реестр</t>
  </si>
  <si>
    <t>2.26. Создание телевизионных и радиопрограмм, телевизионных документальных фильмов, интернет-сайтов, направленных на поддержку и повышение качества жизни граждан старшего поколения</t>
  </si>
  <si>
    <t>будут созданы и размещены в эфире теле- и радиоканалов телевизионные и радиопрограммы, телевизионные документальные фильмы, напраавленные на поддержку и повышение качества жизни граждан старшего поколения, созданы в информационно-телекоммуникационной сети "Интернет" тематические Интернет-ресурсы</t>
  </si>
  <si>
    <t xml:space="preserve">2.28. Открытие и функционирование дневных стационаров при стационарных организациях социального обслуживания престарелых и инвалидов </t>
  </si>
  <si>
    <t>обеспечение доступности социальных и медицинских услуг для граждан пожилого возраста</t>
  </si>
  <si>
    <t>2.30. Приобретение автотранспорта для работы мобильных бригад</t>
  </si>
  <si>
    <t>2.32. Создание института приемных семей для лиц пожилого возраста и инвалидов</t>
  </si>
  <si>
    <t>сохранение для пожилых людей комфортных и привычных условий проживания</t>
  </si>
  <si>
    <t>обеспечение больным пожилого возраста с прогнозируемым неблагоприятным исходом заболевания достойного ухода и прожи вания</t>
  </si>
  <si>
    <t>2.34. Открытие "школ ухода" для обучения родственников навыкам и приемам ухода за тяжелобольными при медицинских и социальных организациях, создание разделов на официальных сайтах орагнов исполнительной власти Республики Тыва в сфере охраны здоровья и социальной защиты населения, их подведомственных организаций, органов местного самоуправления</t>
  </si>
  <si>
    <t>обучение родственников пожилых граждан и инвалидов навыкам общего ухода за ними, повышение их информированности</t>
  </si>
  <si>
    <t>2.35. Обеспечение безопасных условий проживания путем установки автономных дымовых пожарных извещателей в жилых помещениях одиноко-проживающих граждан (одиноких семейных пар) пожилого возраста либо маломобильных лиц указанной категории, длительное времянаходящихся в течение дня без постороннего ухода и сопровождения</t>
  </si>
  <si>
    <t>сохранение жизни и здоровья одиноко проживающих граждан (одиноких семейных пар) пожилого возраста либо маломобильных лиц указанной категории, длительное время находящихся в течение дня без постороннего ухода и сопровождения</t>
  </si>
  <si>
    <t xml:space="preserve"> раздел I. Нормативно-правовое регулирование социальной защищенности пожилых людей и организационные мероприятия</t>
  </si>
  <si>
    <t xml:space="preserve"> раздел II. Меры по созданию системы долговременного ухода за гражданами пожилого возраста и и нвалидами</t>
  </si>
  <si>
    <t xml:space="preserve"> раздел III. Меры по укреплению здоровья пожилых людей, увеличению периода активного долголетия и продолжительности здоровой жизни</t>
  </si>
  <si>
    <t>2.45. Вовлечение граждан старшего поколения в культурные процессы старшего поколения в культурные процессы:приглашение пенсионеров на благотворительные спектакли, концерты, выставки, киносеансы в новогодние, пасхальные, рождественские праздники, Шагаа, организация и проведенгие благотворительных культурных программ, приуроченных к паразднованию знаменательных событий и памятных дат (ко Дню Победы, Международному дню пожилых людей, Дню жертв политических репрессий, Дню семьи и т.д.), различных конкурсов с учсатием пожилых людей и направление их победителей для участия конкурсах и других мероприятиях (совещаниях, семинарах, форумах и др.) различного уровня</t>
  </si>
  <si>
    <t>охват пожилых граждан и инвалидов - не менее 800 чел.</t>
  </si>
  <si>
    <t xml:space="preserve">2.48. Развитие социального туризма для пожилых. Организация санаторно-курортного лечения пожилых людей </t>
  </si>
  <si>
    <t>от имени Президента РФ организованы поздравления с 90летием. От имени Главы РТ вручены ценные подарки с поздравлениями 4 участникам ВОВ, труженикам тыла</t>
  </si>
  <si>
    <t xml:space="preserve">2.49. Поздравление ветеранов  Великой Отечественной войны, ветеранов боевых действий, ветеранов труда и тружеников тыла, а также долгожителей республики (90-летие и т.д.) </t>
  </si>
  <si>
    <t xml:space="preserve">2.50. Возмещение расходов по  организации ритуальных услуг (в том числе размещение текстов соболезнования в СМИ) по захоронению ветеранов ВОВ, ветеранов труда, внесших значительный вклад в развитие Республики Тыва (далее - ветеранов войны и труда) в соответствии с распоряжениями, протокольными решениями Правительства РТ </t>
  </si>
  <si>
    <t>Приобретен венок на похороны ветеранов ВОВ, ветеранов труда, внесших значительный вклад в развитие Республики Тыва</t>
  </si>
  <si>
    <t>2.51. Оказание поддержки социально ориентированным некоммерческим организациям (далее - СО НКО)  в части возмещения расходов на проезд для участия в соревнованиях конкурсах, фестивалях, форумах и других мероприятиях различного уровня</t>
  </si>
  <si>
    <t xml:space="preserve">2.52. Дополнительные меры социальной поддержки в виде компенсации части затрат на ремонт жилых помещений отдельным категориям граждан, проживающих в Республике Тыва </t>
  </si>
  <si>
    <t>2.59. Проведение республиканского этапа Всероссийского конкурса на звание "Лучший работник организации социального обслуживания"</t>
  </si>
  <si>
    <t>2.60. Оплата услуг организации- оператора для осуществления сбора, обобщения и анализа информации о качестве оказания услуг организациями социального обслуживания в рамках проведения независимой оценки качества предоставления социальных услуг населению</t>
  </si>
  <si>
    <t xml:space="preserve"> Раздел IV. Создание условий для сопровождаемого проживания инвалидов, в том числе малыми группами</t>
  </si>
  <si>
    <t>2.63. Создание служб учебного (тренировочного) сопровождаемого проживания (периодического сопровождения) на базе ГБУ РТ «Дургенский дом-интернат»</t>
  </si>
  <si>
    <t>обучение не менее 5 человек</t>
  </si>
  <si>
    <t>2.65. Повышение квалификации и переподготовка специалистов, педагогов по применению современных методик</t>
  </si>
  <si>
    <t>обучение не менее 3 специалистов</t>
  </si>
  <si>
    <t xml:space="preserve"> Раздел V. Социальное обслуживание граждан пожилого возраста, инвалидов и граждан, оказавшихся в трудной жизненной ситуации</t>
  </si>
  <si>
    <t>2.66. Содержание стационарных организаций социального обслуживания граждан пожилого возраста и инвалидов</t>
  </si>
  <si>
    <t>2.67. Содержание Республиканского комплексного центра социального обслуживания населения «Поддержка»</t>
  </si>
  <si>
    <t>обеспечение доступности, качества и безопасности социального обслуживания населения.</t>
  </si>
  <si>
    <t>2.69. Проведение текущего ремонта в организациях социального обслуживания</t>
  </si>
  <si>
    <t xml:space="preserve">2.70. Строительство объекта капитального строительства «Жилой корпус на 40 койко-мест с помещениями бытового и медицинского назначения для ГБУ РТ «Буренский психоневрологический дом-интернат» для повторного применения на территории Республики Тыва» </t>
  </si>
  <si>
    <t>2.71. Разработка проектно-сметной документации строительства объектов капитального строительства ГБУ РТ "Хайыраканский дом-интернат для престарелых и инвалидов с психоневрологическим отделением" на 80 койко-мест и ГБУ РТ "Дерзиг-Аксынский психоневрологический интернат с детским отделением" на 200 койко-мест</t>
  </si>
  <si>
    <t>Раздел VI. Меры по созданию условий для развития государственно-частного партнерства</t>
  </si>
  <si>
    <t xml:space="preserve">2.79. Поддержка (стимулирование) негосударственных организаций социального обслуживания, в том числе путем предоставления им налоговых льгот и преференций, субсидирования процентной ставки по кредитам, полученным в российских кредитных организациях </t>
  </si>
  <si>
    <t>Подпрограмма 4 "Поддержка социально ориентированных некомморческих организаций Республики Тыва на 2017-2019 годы"</t>
  </si>
  <si>
    <t>Раздел I. Формирование благоприятных условий для осуществления деятельности социально ориентированных некоммерческих организаций</t>
  </si>
  <si>
    <t>4.2. Предоставление субсидий из республиканского бюджета Республики Тыва СО НКО на реализацию социально значимых проектов</t>
  </si>
  <si>
    <t>Итого по подпрограмме 2:</t>
  </si>
  <si>
    <t>утверждено на 2019  год законом Республики Тыва о республиканском  бюджете</t>
  </si>
  <si>
    <t>по состоянию на 01.07.2019 г.</t>
  </si>
  <si>
    <t>За отчетный период компенсация предоставлена 4 чел. на сумму 6,8 тыс. руб.</t>
  </si>
  <si>
    <t>Перечислен аванс в соответствии заключенного государственного контракта № Ф. 2019.207903 от 26 апреля 2019 года  с ООО "Олчей"на строительство жилого корпуса на 40 койко-мест с помещениями медицинского и бытового обслуживания для ГБУ Республики Тыва "Буренский психоневрологический дом-интернат" для повторного применения на территории Республики Тыва. Цена контракта 61014,71 тыс.руб., на 01.07.2019г. работы выполняются и завершаются в декабре 2019г.</t>
  </si>
  <si>
    <t>Приобретение  5 (пяти) единиц автомобиля УАЗ-220695-04 на сумму 3462,5 тыс.руб в соответствии с государственным контрактом № Ф. 2019.202398 от 25 апреля 2019 года  с ООО «ГАЗавторемонт». По состоянию на 01.07.2019г.контракт исполнен в полном объеме, автомобили поставлены и распределены получателям.</t>
  </si>
  <si>
    <t xml:space="preserve">Заключены договора на сумму 515 931,97 рублей по КБК 924 1006 012Р301210 414  с ООО «Авангард» на разработку проектно-сметной документации и с ГАУ «Управление госэкспертизы РТ» на проведение экспертизы о достоверности определения сметной стоимости. Бюджетная заявка на строительство 2-х объектов в 2020 году:  1) «Строительство 4-х жилых корпусов по 40 койко-мест с помещениями медицинского и бытового обслуживания» в ГБУ Республики Тыва «Буренский психоневрологический дом-интернат» по адресу: Республика Тыва, Каа-Хемский район, с.Авыйган  2)«Строительство 2-х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по адресу: Республика Тыва, Улуг-Хемский район, с.Хайыракан. Бюджетная заявка по указанным объектам направлена в Минтруд России за исх. от 10.04.2019г.№ ШК-11-1721/19.
</t>
  </si>
  <si>
    <t xml:space="preserve">Обеспечение комфортных условий проживания для получателей социальных услуг. Оплачены услуги по текущему ремонту здания </t>
  </si>
  <si>
    <t>Поддержка не менее 7 НКО в 2019 году. Перечислено ТРОО ВС ОПБ «Ветераны Спецподразделений» 350,0 тыс.рублей на издание памятного фотоальбома в честь 30-летия вывода войск из Афганистана.</t>
  </si>
  <si>
    <t xml:space="preserve">На 01.07.2019 г. на указанные меры израсходованы финансовые средства в сумме 70988,8тыс. рублей на 13 516 чел.
</t>
  </si>
  <si>
    <t xml:space="preserve">На 01.07.2019 г. на указанные меры израсходованы финансовые средства в сумме 595,1тыс. рублей на 112 чел.
</t>
  </si>
  <si>
    <t>В отчетном периоде социальное пособие на погребение выплачены  332 неработающим гражданам на сумму 2703,2 тыс. рублей.</t>
  </si>
  <si>
    <t>Заседание комиссии проведено 26.06.2019 года, принято решение предоставить ЕДВ 2 гражданам в сумме 1080,9 тыс. рублей. На оплату кредиторской задолженности 2018 года будет направлено 1109,0 тыс.рублей. Остаток в  сумме 251,4 тыс.рублей распределяется в 3-м квартале 2019г.</t>
  </si>
  <si>
    <t>Данная мера представлена 7 гражданам на сумму  102,4 тыс.рублей.</t>
  </si>
  <si>
    <t>Субсидии на указанные цели обеспечена 275 отдельным категориям граждан на общую сумму 123,8тыс. рублей. Органами социальной защиты населения проводятся разъяснительная  работа по вопросам данной компенсации.</t>
  </si>
  <si>
    <t>Выплата произведена  17759 отдельным категориям граждан на общую сумму 90135,7 тыс. рублей. Финансирование расходов направляются на лицевые счета финансовых управлений кожуунов и городов.</t>
  </si>
  <si>
    <t>Выплатой обеспечены 13718 малоимущих семей на сумму 157618,2 тыс.  рублей. Финансирование расходов направляются на лицевые счета финансовых управлений кожуунов и городов.</t>
  </si>
  <si>
    <t>Финансовые средства направлены на содержание отделов социальной защиты в муниципальных образований по республике (60 работников).</t>
  </si>
  <si>
    <t>На 1июля 2019 г. выплаты не профинансированы, так как имеет заявительный характер. Закон  Республики Тыва "О внесении изменений в закон Республики Тыва от 28 декабря 2005 г. №1560 ВХ-I "О наделении органов местного самоуправления муниципальных образований отдельными государственными полномочиями Республики Тыва в области социальной поддержки отдельных категорий граждан"  принят  24.06.2019г. за №513-ЗРТ . Планируемая численность получателей на уровне 4,0тыс. чел.</t>
  </si>
  <si>
    <t>Компенсация части затрат ремонта жилых помещений выплачена 10 отдельным категориям граждан (члены семей погибших  ветеранов войны и ветеранов боевых действий) на сумму 240,0 тыс.рублей. Остаток в сумме 110тыс.рублей будет распределен в 3-м квартале 2019г.</t>
  </si>
  <si>
    <t>Повышение престижа профессии "социальный работник" приток молодых специалистов, проведен конкурс "Лучший социальный работник организации соц.обслуживания".</t>
  </si>
  <si>
    <t xml:space="preserve">Компенсирован проезд в г.Москву Долгар С.К. (председатель ТРОООВ)  на сумму 29,7 тыс.рублей. Также направлено на оплату проезда ветерана ВОВ Абросимова Г.В. В г.Москву и обратно с споровождающим лицом  (Парад Победы) 62,7 тыс.рублей. </t>
  </si>
  <si>
    <t>Сохранение здоровья ветеранов войны и труда, обеспечение санаторно-оздоровительных мероприятий, не менее 7 человек ежегодно</t>
  </si>
  <si>
    <t xml:space="preserve">1006 012P301630 242 352 352.00.00 39.03.02
</t>
  </si>
  <si>
    <t xml:space="preserve">1006 012P301630 244 226 226.99.00
</t>
  </si>
  <si>
    <t xml:space="preserve">1006 012P301630 244 310 310.04.00 39.03.02
</t>
  </si>
  <si>
    <t xml:space="preserve">1006 012P301210 414 226 226.99.00 39.03.02
</t>
  </si>
  <si>
    <t xml:space="preserve">1006 012P3R1210 414 310 310.01.96 39.03.03
</t>
  </si>
  <si>
    <t xml:space="preserve">012P301630 812 246 246.26.38 39.03.02
</t>
  </si>
  <si>
    <t xml:space="preserve">1006 012P301630 
</t>
  </si>
  <si>
    <t xml:space="preserve">1006 012P301630
</t>
  </si>
  <si>
    <t xml:space="preserve">1006 012P301630 812 ИЛИ 811
</t>
  </si>
  <si>
    <t xml:space="preserve">1006 012P301630 </t>
  </si>
  <si>
    <t xml:space="preserve">1007 012P301630 244 226 226.99.00
</t>
  </si>
  <si>
    <t>2.33. Открытие отделений долго-временного ухода для паллиативных больных при стационарных организациях социального обслуживания для престарелых и и инвалидов</t>
  </si>
  <si>
    <t xml:space="preserve">Независимая оценка организаций по результатам проведённого исследования (в разрезе типов организаций);общий рейтинг организаций по типам учреждений, договор на стадии подписания </t>
  </si>
  <si>
    <t xml:space="preserve">1007 012P301630 </t>
  </si>
  <si>
    <t>Итого по подпрограмме 1;</t>
  </si>
  <si>
    <t>в систему долговременного ухода запланировано внедрить 3 негосударственных организаций и индивидуальных предпринимателей</t>
  </si>
  <si>
    <t>1.1.</t>
  </si>
  <si>
    <t>1.2.</t>
  </si>
  <si>
    <t>1.3.</t>
  </si>
  <si>
    <t>1.4.</t>
  </si>
  <si>
    <t>1.5.</t>
  </si>
  <si>
    <t>1.6.</t>
  </si>
  <si>
    <t>1.7.</t>
  </si>
  <si>
    <t>1.8.</t>
  </si>
  <si>
    <t>№ п/п</t>
  </si>
  <si>
    <t>Ответственный исполнитель</t>
  </si>
  <si>
    <t>Наименование подпрограммы контрольного события государственной программы</t>
  </si>
  <si>
    <t>1.</t>
  </si>
  <si>
    <t>Начальник отдела организации социальных выплат Минтруда РТ</t>
  </si>
  <si>
    <t>составление и направление заявки на финансирование расходов в финансовый орган</t>
  </si>
  <si>
    <t>распределение финансовых средств</t>
  </si>
  <si>
    <t>перечисление в органы социальной защиты либо получателям социальной выплаты</t>
  </si>
  <si>
    <t>проведение контрольных мероприятий (проверок) в органах социальной защиты населения</t>
  </si>
  <si>
    <t>подготовка информации о ходе (об итогах) реализации подпрограммы, оценке эффективности и результативности подпрограммы в соответствии с установленными сроками представления</t>
  </si>
  <si>
    <t>ежегодная подготовка предложений в проект бюджета</t>
  </si>
  <si>
    <t>2.1.</t>
  </si>
  <si>
    <t>2.2.</t>
  </si>
  <si>
    <t>2.3.</t>
  </si>
  <si>
    <t>3.</t>
  </si>
  <si>
    <t>3.1.</t>
  </si>
  <si>
    <t>3.2.</t>
  </si>
  <si>
    <t>4.</t>
  </si>
  <si>
    <t>размещение информации об объявлении конкурса по поддержке социально ориентированных некоммерческих организаций</t>
  </si>
  <si>
    <t>4.1.</t>
  </si>
  <si>
    <t>4.2.</t>
  </si>
  <si>
    <t>Начальник отдела социального обслуживания Минтруда РТ</t>
  </si>
  <si>
    <t>2.</t>
  </si>
  <si>
    <t>Проведение конкурса по поддержке социально ориентированных некоммерческих организаций</t>
  </si>
  <si>
    <t xml:space="preserve">предоставление государственных услуг содействия в поиске работы, организации общественных и временных работ и временного трудоустройства лиц, ОМЛС и лиц, осужденных без изоляции от общества </t>
  </si>
  <si>
    <t>реализация иных мероприятий, предусмотренных подпрограммой</t>
  </si>
  <si>
    <t>содержание организаций социального обслуживания</t>
  </si>
  <si>
    <t>совершенствование законодательства в сфере социальной поддержки и социального обслуживания граждан пожилого возраста и инвалидов</t>
  </si>
  <si>
    <t xml:space="preserve">                                                                   </t>
  </si>
  <si>
    <t xml:space="preserve">оказание помощи лицам, ОМЛС и лиц, осужденных без изоляции от общества и лицам без определенного места жительства в  восстановлении утраченных документов,  удостоверяющих личность, о праве на пенсионное обеспечение и меры  социальной поддержки    </t>
  </si>
  <si>
    <t>сбор обобщение заявок на финансирование расходов на осуществленние социальных выплат</t>
  </si>
  <si>
    <t xml:space="preserve">
В соответствии с распоряжением Правительства Республики Тыва от 8 мая 2015 года № 204-р «О мерах по организации поддержки социально ориентированных некоммерческих организаций на территории Республики Тыва» и на основании постановления Правительства Республики Тыва от 10 июня 2015 г. № 278 «Об утверждении Положения о предоставлении субсидий из республиканского бюджета Республики Тыва социально ориентированным некоммерческим организациям» проведен конкурс среди социально ориентированных некоммерческих организаций для предоставления в 2019 году субсидий за счет республиканского бюджета Республики Тыва. Всего на конкурс допущены 19 заявлений. Из 18 видов деятельности в соответствии со статьей 31.1 Федерального закона РФ от 12.01.1996г. № 7-ФЗ «О некоммерческих организациях» заявки поступили по 6 видам в том числе:
1) 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 8;
2) социальное обслуживание, социальная поддержка и защита граждан – 5;
3) профилактика социально опасных форм поведения граждан – 3;
4) охрана окружающей среды и защита животных – 1. 
5) оказание юридической помощи на безвозмездной или на льготной основе гражданам и некоммерческим организациям и правовое просвещение населения, деятельность по защите прав и свобод человека и гражданина – 1;
6) охрана и в соответствии с установленными требованиями содержание объектов (в том числе зданий, сооружений) и территорий, имеющих историческое, культовое, культурное или природоохранное значение, и мест захоронений – 4. 
Заседание комиссии проведено открытым способом с приглашением представителей некоммерческих организаций для проведения презентации и защиту своих проектов. Члены конкурсной комиссии оценивали проекты по двум группам критериев: основные и дополнительные. Всего 12 критериев по 5 балльной системе. Членами конкурсной комиссии были заполнены 171 оценочных ведомостей. По итогам общая сумма набранных баллов по всем представленным проектам составила 6539 балла. На основании полученного общего балла (6539) рассчитано пороговое значение рейтинга заявки, которая составила 347,61 балла. По итогам конкурсного отбора из 19 некоммерческих организаций представившими проекты победителями признаны 9 некоммерческих организаций. 
</t>
  </si>
  <si>
    <t xml:space="preserve">Содействие восстановления утраченных документов оказаны 1 чел. (документов удостоверяющих личность, оформление регистрации по месту пребывания, медицинского полиса, СНИЛС, ИНН и др.); оформлены временные регистрации по месту пребывания-2; содействие в получении полагающихся пенсий-1; содействие в подготовке запросов, заявлений, направлений, ходатайств- 5 получателям социальных услуг. </t>
  </si>
  <si>
    <t xml:space="preserve">В рамках 2 подпрограммы реализуются меры социальной поддержки лиц пожилого возраста, проводятся различные социально-значимые мероприятия, приуроченные ко Дню Победы, Международному Дню пожилых людей, Дню жертв политических репрессий, Дню семьи и т.д.). Также подпрограммой финансируется проведение различных конкурсов с участием  пожилых людей и направление их победителей для участия в конкурсах и других мероприятиях (совещаниях, семинарах, форумах и др.) различного уровня.   </t>
  </si>
  <si>
    <t xml:space="preserve">Законодательство в сфере социальной поддержки и социального обслузивания граждан пожилого возраста и инвалидов совершенствуется и направляется на решение </t>
  </si>
  <si>
    <t>Республики Тыва «Социальная поддержка граждан в Республике Тыва на 2017-2020 годы»</t>
  </si>
  <si>
    <t>1. Подпрограмма "Предоставление мер  социальной поддержки отдельным категориям граждан и семьям с детьми в Республике Тыва на 2017-2020 годы"</t>
  </si>
  <si>
    <t>Подпрограмма 2 "Социальная поддержка и обслуживание граждан пожилого возраста и инвалидов в Республике Тыва на 2017-2020 годы"</t>
  </si>
  <si>
    <t>Подпрограмма 4 "Поддержка социально ориентированных некомморческих организаций Республики Тыва на 2017-2020 годы"</t>
  </si>
  <si>
    <t>2.36. Создание пунктов проката средств реабилитации, адаптации и ухода за пожилыми людьми на базе стационарных организаций социального обслуживания</t>
  </si>
  <si>
    <t>Социальная поддержка и обслуживание граждан пожилого возраста и инвалидов в Республике Тыва на 2017 - 2020 годы</t>
  </si>
  <si>
    <t>Социальная реабилитация лиц, освободившихся из мест лишения свободы, и лиц, осужденных без изоляции от общества, на 2017 - 2020 годы</t>
  </si>
  <si>
    <t>Предоставление мер социальной поддержки отдельным категориям граждан в Республике Тыва на 2017-2020 годы</t>
  </si>
  <si>
    <t>Поддержка социально ориентированных некоммерческих организаций в Республике Тыва на 2017 - 2020 годы</t>
  </si>
  <si>
    <t>2.80. Увековечение памяти погибших при защите Отечества на 2019 - 2024 годы</t>
  </si>
  <si>
    <t xml:space="preserve"> План реализации мероприятий государственной программы Республики Тыва Социальная поддержка граждан в Республике Тыва на 2017-2020 гг</t>
  </si>
  <si>
    <t>утверждено на 2020  год законом Республики Тыва о республиканском  бюджете</t>
  </si>
  <si>
    <t xml:space="preserve">По обращению граждан будет предоставлена субсидия на оплату части затрат на транспортировку угля гражданам, проживающим в труднодоступных населенных пунктах </t>
  </si>
  <si>
    <t>систематизация управления процессом предоставления мер социальной поддержки федеральным, региональным и другим льготным категориям граждан, а также получателей и поставщиков социальных услуг</t>
  </si>
  <si>
    <t>повышение и нформированности пожилых людей по всем вопросам, касающимся их жизнедеятельности; привлечение внимания общественности к проблемам пожилых людей организована работа бесплатной «горячей линии» в области долговременного ухода в государственном бюджетном учреждении социального обслуживания</t>
  </si>
  <si>
    <t>проведены 3 информативных семинара (25 июля, 28 сентября, 14 ноября 2018 г), реализована информационная рекламная кампании добровольчества с использованием брендбука, в т.ч. посредством размещения социальной рекламы на официальных сайтах, в соцсети, в СМИ, на объектах наружной рекламы, Минтрудом РТ разработан макет баннера и размещен на рекламном щите по адресу: г. Кызыл, ул. Московская, д.8 (перед зданием МРИ ФНС России №41 по РТ).</t>
  </si>
  <si>
    <t xml:space="preserve"> с целью оказания своевременной помощи лицам, нуждающимся в посторонней помощи планируется предоставление дополнительных мер социальной поддержки, связанных с предоставлением специализированных услуг экстренной помощи "тревожная кнопка"</t>
  </si>
  <si>
    <t>в республиканском комплексном центре "Поддержка" создана служба проката технических средств реабилитации гражданам пожилого возраста</t>
  </si>
  <si>
    <t xml:space="preserve">во втором полугодии планируется выплата компенсации негосударственным организациям социального обслуживания населения, включенных в Реестр </t>
  </si>
  <si>
    <t>отражены в средствах массовой информации вопросы, связанные с социальной защитой и социальным обслуживанием граждан пожилого возраста: - телевизионный видеосюжет автотранспортов для обслуживания граждан пожилого возраста; - публикации в сетевом информационном агентстве "Туваонлайн", на сайте Министерства, в социальных сетях о вакцинация пожилых граждан из группы риска против пневмококковой инфекции; - телевизионный видеосюжет о вовлечении граждан пожилого возраста в клубную деятельность.</t>
  </si>
  <si>
    <t>планируется передать в семьи не менее 4 пожилых людей, проживавших в стационарных орагнизациях социального обслуживания для престарелых и инвалидов</t>
  </si>
  <si>
    <t>усовершенствована работа "школ ухода" для граждан, осуществляющих самостоятельный уход за тяжелобольными родственниками</t>
  </si>
  <si>
    <t>повышение престижа профессии "социальный работник" приток молодых специалистов, проведен конкурс "Лучший социальный работник организации соц.обслуживания".</t>
  </si>
  <si>
    <t xml:space="preserve">независимая оценка организаций по результатам проведённого исследования (в разрезе типов организаций);общий рейтинг организаций по типам учреждений, договор на стадии подписания </t>
  </si>
  <si>
    <t xml:space="preserve">в третьем квартале запланировано профессиональное обучение и дополнительное профессиональное образование не менее 3 специалистов </t>
  </si>
  <si>
    <t xml:space="preserve">в реестр граждан пожилого возраста и инвалидов, признанных нуждающимися в долговременном уходе включено более 800 граждан. </t>
  </si>
  <si>
    <t>для повышения профессиональных компетенций специалистов, обеспечивающих предоставление комплексной медико-социальной  помощи гражданам пожилого возраста проводятся семинары, обучения. Планируется участие в семинаре в Красноярском крае.</t>
  </si>
  <si>
    <t>в 2019 году в Кызылском дом-интернат для престарелых и инвалидов открыт и функционирует процедурный кабинет для жителей города</t>
  </si>
  <si>
    <t xml:space="preserve">в 2019 году приобретен  8 (восьми) единиц автомобиля УАЗ-220695-04 </t>
  </si>
  <si>
    <t>2.33. Открытие отделений долговременного ухода для лежачих больных при стационарных организациях социального обслуживания для престарелых и и инвалидов</t>
  </si>
  <si>
    <t>при медицинских и социальных организациях будет открыто отделений долговременного ухода для лежачих больных при медицинских организациях и стационарных организациях социального обслуживания для престарелых и инвалидов</t>
  </si>
  <si>
    <t>охват пожилых граждан и инвалидов - не менее 1500 чел.</t>
  </si>
  <si>
    <t>не более 10 пожилых граждан будут обеспечены с путевками на санаторно-курортное лечение</t>
  </si>
  <si>
    <t>от имени Главы РТ вручены открытки и ценные подарки с поздравлениями 8 участникам ВОВ, труженикам тыла с  Юбилейной датой</t>
  </si>
  <si>
    <t>приобретен  венок на похороны ветерана ВОВ</t>
  </si>
  <si>
    <t>возмещение на проезд для участия в соревнованиях конкурсах, фестивалях, форумах и других мероприятиях различного уровня</t>
  </si>
  <si>
    <t>поддержка не менее 7 НКО</t>
  </si>
  <si>
    <t>Обеспечение доступности, качества и безопасности социального обслуживания населения.</t>
  </si>
  <si>
    <t>На текущий ремонт здания отделения реабилитации ГБУ РТ РКЦ "Поддержка", завершение ремонта во втором полугодии</t>
  </si>
  <si>
    <t xml:space="preserve">строительство жилого корпуса на 40 койко-мест с помещениями медицинского и бытового обслуживания для ГБУ Республики Тыва "Буренский психоневрологический дом-интернат" для повторного применения на территории Республики Тыва. </t>
  </si>
  <si>
    <t>во второй полугодии запланировано обучение не менее 5 человек</t>
  </si>
  <si>
    <t xml:space="preserve">компенсация части затрат ремонта жилых помещенийбудет  выплачена 10 отдельным категориям граждан (члены семей погибших  ветеранов войны и ветеранов боевых действий) на сумму 200,0 тыс.рублей. </t>
  </si>
  <si>
    <t>Снижение уровня бедности</t>
  </si>
  <si>
    <t xml:space="preserve">На содержание стационарных организаций социального обслуживания граждан пожилого возраста и инвалидов, на выполнение государственных заданий 8 организаций социального обслуживания и на  содержание Республиканского комплексного центра социального обслуживания населения «Поддержка» </t>
  </si>
  <si>
    <t xml:space="preserve">Содействие в поиске подходящей работы граждан освободившихся из мест лишения свободы, трудоустройство, профессиональное обучение граждан, освободившихся из мест лишения свободы. С проблемой отсутствия вакансий службы занятости республики основную часть зарегистрированных безработных граждан привлекают на временные работы, на которые при трудоустройстве не требуется специальная подготовка в рамках мероприятия «Организация временного трудоустройства безработных граждан, испытывающих трудности в поиске работы». </t>
  </si>
  <si>
    <t>На сайте Министерства труда и социальной политики Республики Тыва и Интернет портале gov.tuva.ru будет размещена иинформация о проведении республиканского конкурса на предоставление субсидий из бюджета Республики Тыва социально ориентированным некоммерческим организациям в 2020 году</t>
  </si>
  <si>
    <t xml:space="preserve">Отчет о ходе реализации государственной программы </t>
  </si>
  <si>
    <t>1.14.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</si>
  <si>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Департаментом по социальной политике мэрии г.Кызыла и управлением труда и социального развития муниципальных образований республики (далее - органы соцзащиты населения) ежемесячно до 15-го числа месяца направляет заявки в Министерство труда и социальной политики Республики Тыва, далее Министерством осуществляется сбор, свод и обощение заявок на финансирование расходов на мер социальной поддержки с указанием численности получателей.</t>
  </si>
  <si>
    <t>Министерство труда и социальной политики Республики Тыва по данным органов соцзащиты населения (управления труда) составляет сводную заявку и ежемесячно до 15-го числа месяца направляет  заявки на финансирование расходов в Министерство финансов Республики Тыва с учетом согласования изменений в кассовый план.</t>
  </si>
  <si>
    <t>Согласно по представленным заявкам органов соцзащиты населения ежемесячно (по мере поступления финансовых средств) до 5-го числа месяца осуществляется распределение финансовых средств по каждому мер социальной поддержки в разрезе муниципальных образований.</t>
  </si>
  <si>
    <t>После поступления финансовых средств на лицевой счет Минтруда РТ ежемесячно до 5-го числа осуществляется перечисление финансовых средств в финансовые управления муниципальных образований (ФУ МО) по переданным государственным полномочиям, затем ФУ МО перечисляют на лицевые счета органов соцзащиты. В части полномочия Минтруда перечисление финансовых средств осуществляется на лицевые счета получателей мер соцподдержки.</t>
  </si>
  <si>
    <t>составление финансовой и статистической отчетности в соответствии с установленными сроками представления</t>
  </si>
  <si>
    <t>Согласно плана графика Минтруда РТ осуществляются проверки в соответствии с Законом Республики Тыва № 1560 ВХ-1 пределах своей компетенции исполнения органами местного самоуправления переданных полномочий.</t>
  </si>
  <si>
    <t>По данным органов соцзащиты населения муниципальных образований составляется сводная информация по обеспечению мер соцподдержки и один раз в полугодие подготавливается информации о ходе реализации подпрограммы, оценке эффективности и результативности подпрограммы в соответствии с установленными сроками представления.</t>
  </si>
  <si>
    <t>По данным органов соцзащиты населения муниципальных образований в разрезе кожуунов с учетом анализа фактических расходов и прогнозных данных проводится аналитика по всем соцвыплатам и вносится предложения в проект бюджета  ежегодно к 1 сентября.</t>
  </si>
  <si>
    <t>2.81. Осуществление выплат стимулирующего характера за особые условия труда и дополнительную нагрузку работникам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</si>
  <si>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r>
      <t xml:space="preserve">Республики Тыва «Социальная поддержка граждан в Республике Тыва на 2017-2020 годы» по состоянию </t>
    </r>
    <r>
      <rPr>
        <b/>
        <sz val="14"/>
        <color rgb="FFFF0000"/>
        <rFont val="Times New Roman"/>
        <family val="1"/>
        <charset val="204"/>
      </rPr>
      <t>на 01.01.2021 г.</t>
    </r>
  </si>
  <si>
    <t>2.71. Строительство объектов капитального строительства ГБУ РТ "Хайыраканский дом-интернат для престарелых и инвалидов с психоневрологическим отделением" на 80 койко-мест</t>
  </si>
  <si>
    <t>В отчетном периоде социальное пособие на погребение выплачены  637 неработающим гражданам на сумму 5485,6 тыс. рублей.</t>
  </si>
  <si>
    <t xml:space="preserve">На 01.01.2021 г. на указанные меры израсходованы финансовые средства в сумме 146969,8 тыс. рублей на 13 731 чел.
</t>
  </si>
  <si>
    <t xml:space="preserve">На 01.01.2021 г. на указанные меры израсходованы финансовые средства в сумме 1175,9 тыс. рублей на 107 чел.
</t>
  </si>
  <si>
    <t xml:space="preserve">по состоянию на 01.01.2021 год жильем обеспечено 10 ветеранам боевых действий, 28 инвалидам </t>
  </si>
  <si>
    <t>Данная мера представлена 7 гражданам на сумму 163,3 тыс.рублей.</t>
  </si>
  <si>
    <t>За отчетный период компенсация предоставлена 17 чел. на сумму40,1 тыс. руб.</t>
  </si>
  <si>
    <t>По состоянию на 1 января 2021 года из федерального бюджета  на данную компенсацию  поступали 427,7 тыс. рублей, из республиканского бюджета 107,6 тыс. рублей, на 244 получателя.</t>
  </si>
  <si>
    <t>Выплата произведена  18273 отдельным категориям граждан на общую сумму 204688,5 тыс. рублей. Финансирование расходов направляются на лицевые счета финансовых управлений кожуунов и городов.</t>
  </si>
  <si>
    <t>Выплатой обеспечены 21110 малоимущих семей на сумму 315757,1 тыс.  рублей. Финансирование расходов направляются на лицевые счета финансовых управлений кожуунов и городов.</t>
  </si>
  <si>
    <t>Перечень целевых индикаторов и показателей государственной программы Республики Тыва «Социальная поддержка граждан в Республике Тыва на 2017-2020 годы» по состоянию на 01.01.2021 года</t>
  </si>
  <si>
    <t>на 01.01.2021 г.</t>
  </si>
  <si>
    <t>По состоянию на 01.01.2021 г.</t>
  </si>
  <si>
    <t>Органы соцзащиты населения муниципальных образований  Минтруду РТ ежемесячно (до 5 числа за отчетного месяца), ежеквартально (ежеквартально в срок до 15 числа месяца, следующего за отчетным кварталом) обеспечивается своевременный сбор отчетности от муниципальных органов социальной защиты населения для последующего обобщения и формирования сводной федеральной, республиканской отчетности, в том числе статистической по всем направлениям деятельности в соответствии с действующими инструкциями по отчетности, приказами, инструктивными письмами и другими нормативными актами.</t>
  </si>
  <si>
    <t>паспортом</t>
  </si>
  <si>
    <t>законом о бюджете</t>
  </si>
  <si>
    <t>профинансировано</t>
  </si>
  <si>
    <t>Перечень мероприятий</t>
  </si>
  <si>
    <t>кассовые расходы</t>
  </si>
  <si>
    <t>Неиспользованные остатки</t>
  </si>
  <si>
    <t>Причина образования остатка</t>
  </si>
  <si>
    <t>Примечание</t>
  </si>
  <si>
    <t>Фактичсекий результат выполнения мероприятия</t>
  </si>
  <si>
    <t>Достижение целевого индикатора</t>
  </si>
  <si>
    <t>% исполнения</t>
  </si>
  <si>
    <t>фактические расходы</t>
  </si>
  <si>
    <t>-</t>
  </si>
  <si>
    <t>2.82. 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</si>
  <si>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2.45. Вовлечение граждан старшего поколения в культурные процессы старшего поколения в культурные процессы:приглашение пенсионеров на благотворительные спектакли, концерты, выставки, киносеансы в новогодние, пасхальные, рождественские праздники, Шагаа, организация и проведенгие благотворительных культурных программ, приуроченных к празднованию знаменательных событий и памятных дат (ко Дню Победы, Международному дню пожилых людей, Дню жертв политических репрессий, Дню семьи и т.д.), различных конкурсов с учсатием пожилых людей и направление их победителей для участия конкурсах и других мероприятиях (совещаниях, семинарах, форумах и др.) различного уровня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</si>
</sst>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0.0"/>
    <numFmt numFmtId="165" formatCode="_-* #,##0.0\ _₽_-;\-* #,##0.0\ _₽_-;_-* &quot;-&quot;??\ _₽_-;_-@_-"/>
    <numFmt numFmtId="166" formatCode="_-* #,##0.0\ _₽_-;\-* #,##0.0\ _₽_-;_-* &quot;-&quot;?\ _₽_-;_-@_-"/>
  </numFmts>
  <fonts count="26" x14ac:knownFonts="1">
    <font>
      <sz val="11"/>
      <color theme="1"/>
      <name val="Calibri"/>
      <family val="2"/>
      <scheme val="minor"/>
    </font>
    <font>
      <sz val="10"/>
      <color indexed="8"/>
      <name val="Times New Roman"/>
      <family val="1"/>
      <charset val="204"/>
    </font>
    <font>
      <b/>
      <sz val="10"/>
      <color indexed="8"/>
      <name val="Times New Roman"/>
      <family val="1"/>
      <charset val="204"/>
    </font>
    <font>
      <sz val="14"/>
      <color indexed="8"/>
      <name val="Times New Roman"/>
      <family val="1"/>
      <charset val="204"/>
    </font>
    <font>
      <sz val="12"/>
      <color indexed="8"/>
      <name val="Times New Roman"/>
      <family val="1"/>
      <charset val="204"/>
    </font>
    <font>
      <sz val="8"/>
      <name val="Calibri"/>
      <family val="2"/>
    </font>
    <font>
      <b/>
      <sz val="14"/>
      <color indexed="8"/>
      <name val="Times New Roman"/>
      <family val="1"/>
      <charset val="204"/>
    </font>
    <font>
      <sz val="14"/>
      <name val="Times New Roman"/>
      <family val="1"/>
      <charset val="204"/>
    </font>
    <font>
      <sz val="14"/>
      <color indexed="10"/>
      <name val="Times New Roman"/>
      <family val="1"/>
      <charset val="204"/>
    </font>
    <font>
      <sz val="11"/>
      <color indexed="8"/>
      <name val="Times New Roman"/>
      <family val="1"/>
      <charset val="204"/>
    </font>
    <font>
      <sz val="12"/>
      <name val="Times New Roman"/>
      <family val="1"/>
      <charset val="204"/>
    </font>
    <font>
      <sz val="11"/>
      <color theme="1"/>
      <name val="Calibri"/>
      <family val="2"/>
      <charset val="204"/>
      <scheme val="minor"/>
    </font>
    <font>
      <sz val="14"/>
      <color theme="1"/>
      <name val="Times New Roman"/>
      <family val="1"/>
      <charset val="204"/>
    </font>
    <font>
      <b/>
      <sz val="14"/>
      <name val="Times New Roman"/>
      <family val="1"/>
      <charset val="204"/>
    </font>
    <font>
      <b/>
      <sz val="13"/>
      <color indexed="8"/>
      <name val="Times New Roman"/>
      <family val="1"/>
      <charset val="204"/>
    </font>
    <font>
      <sz val="14"/>
      <color indexed="17"/>
      <name val="Times New Roman"/>
      <family val="1"/>
      <charset val="204"/>
    </font>
    <font>
      <sz val="11"/>
      <color theme="1"/>
      <name val="Times New Roman"/>
      <family val="1"/>
      <charset val="204"/>
    </font>
    <font>
      <sz val="14"/>
      <color theme="9" tint="-0.499984740745262"/>
      <name val="Times New Roman"/>
      <family val="1"/>
      <charset val="204"/>
    </font>
    <font>
      <sz val="11"/>
      <color theme="1"/>
      <name val="Calibri"/>
      <family val="2"/>
      <scheme val="minor"/>
    </font>
    <font>
      <b/>
      <sz val="16"/>
      <color indexed="8"/>
      <name val="Times New Roman"/>
      <family val="1"/>
      <charset val="204"/>
    </font>
    <font>
      <sz val="10"/>
      <name val="Arial"/>
      <family val="2"/>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
      <sz val="12"/>
      <color theme="1"/>
      <name val="Calibri"/>
      <family val="2"/>
      <scheme val="minor"/>
    </font>
    <font>
      <b/>
      <sz val="14"/>
      <color rgb="FFFF0000"/>
      <name val="Times New Roman"/>
      <family val="1"/>
      <charset val="204"/>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5"/>
        <bgColor indexed="64"/>
      </patternFill>
    </fill>
    <fill>
      <patternFill patternType="solid">
        <fgColor indexed="41"/>
        <bgColor indexed="64"/>
      </patternFill>
    </fill>
    <fill>
      <patternFill patternType="solid">
        <fgColor theme="5" tint="0.79998168889431442"/>
        <bgColor indexed="64"/>
      </patternFill>
    </fill>
    <fill>
      <patternFill patternType="solid">
        <fgColor theme="0"/>
        <bgColor indexed="64"/>
      </patternFill>
    </fill>
    <fill>
      <patternFill patternType="solid">
        <fgColor rgb="FF92D050"/>
        <bgColor indexed="64"/>
      </patternFill>
    </fill>
    <fill>
      <patternFill patternType="solid">
        <fgColor theme="5"/>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1" fillId="0" borderId="0"/>
    <xf numFmtId="43" fontId="18" fillId="0" borderId="0" applyFont="0" applyFill="0" applyBorder="0" applyAlignment="0" applyProtection="0"/>
    <xf numFmtId="0" fontId="20" fillId="0" borderId="0"/>
    <xf numFmtId="0" fontId="20" fillId="0" borderId="0"/>
  </cellStyleXfs>
  <cellXfs count="294">
    <xf numFmtId="0" fontId="0" fillId="0" borderId="0" xfId="0"/>
    <xf numFmtId="0" fontId="1" fillId="2" borderId="1" xfId="0" applyFont="1" applyFill="1" applyBorder="1" applyAlignment="1">
      <alignment vertical="top" wrapText="1"/>
    </xf>
    <xf numFmtId="0" fontId="3" fillId="0" borderId="0" xfId="0" applyFont="1" applyAlignment="1">
      <alignment horizontal="center" vertical="center"/>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0" xfId="0" applyFont="1" applyFill="1" applyAlignment="1">
      <alignment vertical="top"/>
    </xf>
    <xf numFmtId="0" fontId="6" fillId="2" borderId="3" xfId="0" applyFont="1" applyFill="1" applyBorder="1" applyAlignment="1">
      <alignment vertical="top" wrapText="1"/>
    </xf>
    <xf numFmtId="0" fontId="3" fillId="0" borderId="1" xfId="0" applyFont="1" applyFill="1" applyBorder="1" applyAlignment="1">
      <alignment horizontal="center" vertical="center" wrapText="1"/>
    </xf>
    <xf numFmtId="0" fontId="6" fillId="2" borderId="2" xfId="1" applyFont="1" applyFill="1" applyBorder="1" applyAlignment="1">
      <alignment horizontal="left" vertical="top" wrapText="1"/>
    </xf>
    <xf numFmtId="0" fontId="14" fillId="0" borderId="1" xfId="0" applyFont="1" applyFill="1" applyBorder="1" applyAlignment="1">
      <alignment horizontal="center" vertical="center" wrapText="1"/>
    </xf>
    <xf numFmtId="0" fontId="3" fillId="2" borderId="0" xfId="0" applyFont="1" applyFill="1"/>
    <xf numFmtId="0" fontId="3" fillId="0" borderId="0" xfId="0" applyFont="1" applyFill="1"/>
    <xf numFmtId="0" fontId="3" fillId="2" borderId="0" xfId="0" applyFont="1" applyFill="1" applyAlignment="1">
      <alignment horizontal="left" vertical="top"/>
    </xf>
    <xf numFmtId="2" fontId="3" fillId="2" borderId="0" xfId="0" applyNumberFormat="1" applyFont="1" applyFill="1"/>
    <xf numFmtId="0" fontId="7" fillId="3" borderId="0" xfId="0" applyFont="1" applyFill="1"/>
    <xf numFmtId="0" fontId="7" fillId="2" borderId="0" xfId="0" applyFont="1" applyFill="1"/>
    <xf numFmtId="0" fontId="3" fillId="3" borderId="0" xfId="0" applyFont="1" applyFill="1"/>
    <xf numFmtId="0" fontId="3" fillId="4" borderId="0" xfId="0" applyFont="1" applyFill="1"/>
    <xf numFmtId="0" fontId="6" fillId="2" borderId="0" xfId="0" applyFont="1" applyFill="1"/>
    <xf numFmtId="2" fontId="3" fillId="5" borderId="0" xfId="0" applyNumberFormat="1" applyFont="1" applyFill="1"/>
    <xf numFmtId="2" fontId="3" fillId="0" borderId="0" xfId="0" applyNumberFormat="1" applyFont="1" applyFill="1"/>
    <xf numFmtId="0" fontId="3" fillId="5" borderId="0" xfId="0" applyFont="1" applyFill="1"/>
    <xf numFmtId="2" fontId="8" fillId="0" borderId="0" xfId="0" applyNumberFormat="1" applyFont="1" applyFill="1"/>
    <xf numFmtId="164" fontId="7" fillId="0" borderId="1" xfId="0" applyNumberFormat="1" applyFont="1" applyFill="1" applyBorder="1" applyAlignment="1">
      <alignment horizontal="center" vertical="center"/>
    </xf>
    <xf numFmtId="0" fontId="6" fillId="2" borderId="0" xfId="0" applyFont="1" applyFill="1" applyAlignment="1">
      <alignment horizontal="left" vertical="top"/>
    </xf>
    <xf numFmtId="164" fontId="3" fillId="5" borderId="1"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164" fontId="6" fillId="5" borderId="1" xfId="0" applyNumberFormat="1" applyFont="1" applyFill="1" applyBorder="1" applyAlignment="1">
      <alignment horizontal="center" vertical="center"/>
    </xf>
    <xf numFmtId="0" fontId="3" fillId="2" borderId="1" xfId="1" applyFont="1" applyFill="1" applyBorder="1" applyAlignment="1">
      <alignment vertical="top" wrapText="1"/>
    </xf>
    <xf numFmtId="0" fontId="6" fillId="2" borderId="2" xfId="0" applyFont="1" applyFill="1" applyBorder="1" applyAlignment="1">
      <alignment horizontal="left" vertical="top" wrapText="1"/>
    </xf>
    <xf numFmtId="0" fontId="6" fillId="2" borderId="1" xfId="1" applyFont="1" applyFill="1" applyBorder="1" applyAlignment="1">
      <alignment horizontal="left" vertical="top"/>
    </xf>
    <xf numFmtId="0" fontId="3" fillId="6" borderId="0" xfId="0" applyFont="1" applyFill="1"/>
    <xf numFmtId="164" fontId="7" fillId="7" borderId="1" xfId="0" applyNumberFormat="1" applyFont="1" applyFill="1" applyBorder="1" applyAlignment="1">
      <alignment horizontal="center" vertical="center"/>
    </xf>
    <xf numFmtId="0" fontId="7" fillId="7" borderId="1" xfId="0" applyFont="1" applyFill="1" applyBorder="1" applyAlignment="1">
      <alignment horizontal="left" vertical="top" wrapText="1"/>
    </xf>
    <xf numFmtId="0" fontId="7" fillId="7" borderId="1" xfId="0" applyFont="1" applyFill="1" applyBorder="1" applyAlignment="1">
      <alignment vertical="top" wrapText="1"/>
    </xf>
    <xf numFmtId="164" fontId="3" fillId="2" borderId="0" xfId="0" applyNumberFormat="1" applyFont="1" applyFill="1"/>
    <xf numFmtId="164" fontId="6" fillId="2" borderId="0" xfId="0" applyNumberFormat="1" applyFont="1" applyFill="1"/>
    <xf numFmtId="164" fontId="8" fillId="5" borderId="0" xfId="0" applyNumberFormat="1" applyFont="1" applyFill="1"/>
    <xf numFmtId="164" fontId="3" fillId="0" borderId="0" xfId="0" applyNumberFormat="1" applyFont="1" applyFill="1"/>
    <xf numFmtId="164" fontId="15" fillId="0" borderId="0" xfId="0" applyNumberFormat="1" applyFont="1" applyFill="1"/>
    <xf numFmtId="164" fontId="3" fillId="5" borderId="0" xfId="0" applyNumberFormat="1" applyFont="1" applyFill="1"/>
    <xf numFmtId="164" fontId="3" fillId="5" borderId="7" xfId="0" applyNumberFormat="1" applyFont="1" applyFill="1" applyBorder="1" applyAlignment="1">
      <alignment horizontal="center" vertical="center"/>
    </xf>
    <xf numFmtId="164" fontId="3" fillId="0" borderId="7" xfId="0" applyNumberFormat="1" applyFont="1" applyFill="1" applyBorder="1" applyAlignment="1">
      <alignment horizontal="center" vertical="center"/>
    </xf>
    <xf numFmtId="164" fontId="7" fillId="0" borderId="7" xfId="0" applyNumberFormat="1" applyFont="1" applyFill="1" applyBorder="1" applyAlignment="1">
      <alignment horizontal="center" vertical="center"/>
    </xf>
    <xf numFmtId="0" fontId="3" fillId="0" borderId="1" xfId="1" applyFont="1" applyFill="1" applyBorder="1" applyAlignment="1">
      <alignment horizontal="left" vertical="center"/>
    </xf>
    <xf numFmtId="0" fontId="3" fillId="0" borderId="1"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0" borderId="0" xfId="1" applyFont="1" applyFill="1" applyBorder="1" applyAlignment="1">
      <alignment horizontal="left" vertical="center"/>
    </xf>
    <xf numFmtId="0" fontId="3" fillId="0" borderId="0" xfId="0" applyFont="1" applyAlignment="1">
      <alignment horizontal="center"/>
    </xf>
    <xf numFmtId="0" fontId="16" fillId="0" borderId="0" xfId="0" applyFont="1"/>
    <xf numFmtId="0" fontId="9" fillId="0" borderId="0" xfId="0" applyFont="1"/>
    <xf numFmtId="0" fontId="16" fillId="0" borderId="0" xfId="0" applyFont="1" applyBorder="1"/>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0" borderId="1" xfId="0" applyFont="1" applyFill="1" applyBorder="1" applyAlignment="1">
      <alignment horizontal="center" vertical="center" wrapText="1"/>
    </xf>
    <xf numFmtId="164" fontId="13" fillId="2" borderId="0" xfId="0" applyNumberFormat="1" applyFont="1" applyFill="1"/>
    <xf numFmtId="0" fontId="17" fillId="6" borderId="0" xfId="0" applyFont="1" applyFill="1"/>
    <xf numFmtId="0" fontId="7" fillId="0" borderId="1" xfId="0" applyFont="1" applyFill="1" applyBorder="1" applyAlignment="1">
      <alignment horizontal="left" vertical="top" wrapText="1"/>
    </xf>
    <xf numFmtId="0" fontId="3" fillId="7" borderId="0" xfId="0" applyFont="1" applyFill="1"/>
    <xf numFmtId="164" fontId="3" fillId="8" borderId="7"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7" fillId="8" borderId="1" xfId="0" applyNumberFormat="1" applyFont="1" applyFill="1" applyBorder="1" applyAlignment="1">
      <alignment horizontal="center" vertical="center"/>
    </xf>
    <xf numFmtId="0" fontId="3" fillId="2" borderId="1" xfId="0" applyFont="1" applyFill="1" applyBorder="1" applyAlignment="1">
      <alignment vertical="top" wrapText="1"/>
    </xf>
    <xf numFmtId="164" fontId="7" fillId="9" borderId="1" xfId="0" applyNumberFormat="1" applyFont="1" applyFill="1" applyBorder="1" applyAlignment="1">
      <alignment horizontal="center" vertical="center"/>
    </xf>
    <xf numFmtId="0" fontId="13" fillId="7" borderId="1" xfId="0" applyFont="1" applyFill="1" applyBorder="1" applyAlignment="1">
      <alignment horizontal="left" vertical="center" wrapText="1"/>
    </xf>
    <xf numFmtId="164" fontId="7" fillId="8" borderId="7" xfId="0" applyNumberFormat="1" applyFont="1" applyFill="1" applyBorder="1" applyAlignment="1">
      <alignment horizontal="center" vertical="center"/>
    </xf>
    <xf numFmtId="164" fontId="3" fillId="6" borderId="0" xfId="0" applyNumberFormat="1" applyFont="1" applyFill="1"/>
    <xf numFmtId="0" fontId="7" fillId="8" borderId="1" xfId="0" applyFont="1" applyFill="1" applyBorder="1" applyAlignment="1">
      <alignment horizontal="left" vertical="center" wrapText="1"/>
    </xf>
    <xf numFmtId="0" fontId="7" fillId="7" borderId="1" xfId="0" applyFont="1" applyFill="1" applyBorder="1" applyAlignment="1">
      <alignment vertical="center" wrapText="1"/>
    </xf>
    <xf numFmtId="164" fontId="19" fillId="2" borderId="0" xfId="0" applyNumberFormat="1" applyFont="1" applyFill="1"/>
    <xf numFmtId="0" fontId="7" fillId="0" borderId="5" xfId="0" applyFont="1" applyFill="1" applyBorder="1" applyAlignment="1">
      <alignment vertical="center" wrapText="1"/>
    </xf>
    <xf numFmtId="0" fontId="7" fillId="0" borderId="1" xfId="0" applyFont="1" applyFill="1" applyBorder="1" applyAlignment="1">
      <alignment vertical="center" wrapText="1"/>
    </xf>
    <xf numFmtId="0" fontId="7" fillId="2" borderId="1" xfId="0" applyFont="1" applyFill="1" applyBorder="1" applyAlignment="1">
      <alignment vertical="center" wrapText="1"/>
    </xf>
    <xf numFmtId="0" fontId="7" fillId="0" borderId="1" xfId="0" applyFont="1" applyBorder="1" applyAlignment="1">
      <alignment horizontal="justify" vertical="center" wrapText="1"/>
    </xf>
    <xf numFmtId="0" fontId="7" fillId="7"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64" fontId="6" fillId="0" borderId="1" xfId="0" applyNumberFormat="1" applyFont="1" applyFill="1" applyBorder="1" applyAlignment="1">
      <alignment horizontal="center" vertical="center"/>
    </xf>
    <xf numFmtId="0" fontId="16" fillId="0" borderId="0" xfId="0" applyFont="1" applyAlignment="1">
      <alignment vertical="center"/>
    </xf>
    <xf numFmtId="0" fontId="4" fillId="0" borderId="1" xfId="0" applyFont="1" applyBorder="1" applyAlignment="1">
      <alignment vertical="center" wrapText="1"/>
    </xf>
    <xf numFmtId="0" fontId="10" fillId="0" borderId="1" xfId="0" applyFont="1" applyBorder="1" applyAlignment="1">
      <alignment vertical="center" wrapText="1"/>
    </xf>
    <xf numFmtId="0" fontId="16" fillId="0" borderId="0" xfId="0" applyFont="1" applyAlignment="1">
      <alignment horizontal="center" vertical="center"/>
    </xf>
    <xf numFmtId="0" fontId="4" fillId="0" borderId="1" xfId="0" applyFont="1" applyBorder="1" applyAlignment="1">
      <alignment horizontal="center" vertical="center" wrapText="1"/>
    </xf>
    <xf numFmtId="0" fontId="2" fillId="2" borderId="1" xfId="0" applyFont="1" applyFill="1" applyBorder="1" applyAlignment="1">
      <alignment horizontal="center" vertical="top" wrapText="1"/>
    </xf>
    <xf numFmtId="2" fontId="7" fillId="8" borderId="1" xfId="0" applyNumberFormat="1" applyFont="1" applyFill="1" applyBorder="1" applyAlignment="1">
      <alignment horizontal="left" vertical="center" wrapText="1"/>
    </xf>
    <xf numFmtId="2" fontId="7" fillId="8" borderId="1" xfId="0" applyNumberFormat="1" applyFont="1" applyFill="1" applyBorder="1" applyAlignment="1">
      <alignment vertical="center" wrapText="1"/>
    </xf>
    <xf numFmtId="2" fontId="7" fillId="0" borderId="1" xfId="0" applyNumberFormat="1" applyFont="1" applyFill="1" applyBorder="1" applyAlignment="1">
      <alignment vertical="center" wrapText="1"/>
    </xf>
    <xf numFmtId="0" fontId="3" fillId="2" borderId="1" xfId="0" applyFont="1" applyFill="1" applyBorder="1" applyAlignment="1">
      <alignment horizontal="left" vertical="center" wrapText="1"/>
    </xf>
    <xf numFmtId="2" fontId="7" fillId="2" borderId="1" xfId="0" applyNumberFormat="1" applyFont="1" applyFill="1" applyBorder="1" applyAlignment="1">
      <alignment vertical="center" wrapText="1"/>
    </xf>
    <xf numFmtId="43" fontId="6" fillId="0" borderId="0" xfId="2" applyFont="1" applyFill="1" applyAlignment="1">
      <alignment vertical="center"/>
    </xf>
    <xf numFmtId="0" fontId="3" fillId="2" borderId="7" xfId="0" applyFont="1" applyFill="1" applyBorder="1" applyAlignment="1">
      <alignment horizontal="left" vertical="center" wrapText="1"/>
    </xf>
    <xf numFmtId="2" fontId="3" fillId="8" borderId="1" xfId="0" applyNumberFormat="1" applyFont="1" applyFill="1" applyBorder="1" applyAlignment="1">
      <alignment horizontal="left" vertical="center" wrapText="1"/>
    </xf>
    <xf numFmtId="0" fontId="12" fillId="0" borderId="0" xfId="0" applyFont="1" applyAlignment="1">
      <alignment horizontal="left" vertical="center" wrapText="1"/>
    </xf>
    <xf numFmtId="0" fontId="6" fillId="2" borderId="1" xfId="0" applyFont="1" applyFill="1" applyBorder="1" applyAlignment="1">
      <alignment horizontal="left" vertical="center" wrapText="1"/>
    </xf>
    <xf numFmtId="0" fontId="6" fillId="5" borderId="1" xfId="0" applyFont="1" applyFill="1" applyBorder="1" applyAlignment="1">
      <alignment vertical="center"/>
    </xf>
    <xf numFmtId="0" fontId="12" fillId="0" borderId="1" xfId="0" applyFont="1" applyBorder="1" applyAlignment="1">
      <alignment vertical="center" wrapText="1"/>
    </xf>
    <xf numFmtId="0" fontId="12" fillId="0" borderId="0" xfId="0" applyFont="1" applyAlignment="1">
      <alignment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2" xfId="1"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center" vertical="center"/>
    </xf>
    <xf numFmtId="164" fontId="7" fillId="10" borderId="1" xfId="0" applyNumberFormat="1" applyFont="1" applyFill="1" applyBorder="1" applyAlignment="1">
      <alignment horizontal="center" vertical="center"/>
    </xf>
    <xf numFmtId="0" fontId="3" fillId="10" borderId="1" xfId="1" applyFont="1" applyFill="1" applyBorder="1" applyAlignment="1">
      <alignment horizontal="left" vertical="center" wrapText="1"/>
    </xf>
    <xf numFmtId="164" fontId="3" fillId="10" borderId="7" xfId="0" applyNumberFormat="1" applyFont="1" applyFill="1" applyBorder="1" applyAlignment="1">
      <alignment horizontal="center" vertical="center"/>
    </xf>
    <xf numFmtId="164" fontId="7" fillId="10" borderId="7"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10" borderId="7" xfId="0" applyFont="1" applyFill="1" applyBorder="1" applyAlignment="1">
      <alignment horizontal="left" vertical="center" wrapText="1"/>
    </xf>
    <xf numFmtId="164" fontId="3" fillId="9" borderId="1" xfId="0" applyNumberFormat="1" applyFont="1" applyFill="1" applyBorder="1" applyAlignment="1">
      <alignment horizontal="center" vertical="center"/>
    </xf>
    <xf numFmtId="0" fontId="3" fillId="9"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6" fillId="0" borderId="2" xfId="1" applyFont="1" applyFill="1" applyBorder="1" applyAlignment="1">
      <alignment horizontal="left" vertical="center" wrapText="1"/>
    </xf>
    <xf numFmtId="164" fontId="3" fillId="9" borderId="7" xfId="0" applyNumberFormat="1" applyFont="1" applyFill="1" applyBorder="1" applyAlignment="1">
      <alignment horizontal="center" vertical="center"/>
    </xf>
    <xf numFmtId="43" fontId="6" fillId="0" borderId="1" xfId="2" applyFont="1" applyFill="1" applyBorder="1" applyAlignment="1">
      <alignment horizontal="center" vertical="center"/>
    </xf>
    <xf numFmtId="43" fontId="3" fillId="0" borderId="0" xfId="0" applyNumberFormat="1" applyFont="1" applyFill="1"/>
    <xf numFmtId="43" fontId="6" fillId="0" borderId="0" xfId="0" applyNumberFormat="1" applyFont="1" applyFill="1" applyAlignment="1">
      <alignment vertical="center"/>
    </xf>
    <xf numFmtId="43" fontId="6" fillId="0" borderId="0" xfId="2" applyFont="1" applyFill="1" applyBorder="1" applyAlignment="1">
      <alignment vertical="center"/>
    </xf>
    <xf numFmtId="43" fontId="3" fillId="0" borderId="0" xfId="0" applyNumberFormat="1" applyFont="1" applyFill="1" applyAlignment="1">
      <alignment vertical="center"/>
    </xf>
    <xf numFmtId="0" fontId="3" fillId="0" borderId="0" xfId="0" applyFont="1" applyFill="1" applyAlignment="1">
      <alignment vertical="center"/>
    </xf>
    <xf numFmtId="2" fontId="8" fillId="0" borderId="0" xfId="0" applyNumberFormat="1" applyFont="1" applyFill="1" applyAlignment="1">
      <alignment vertical="center"/>
    </xf>
    <xf numFmtId="164" fontId="3" fillId="0" borderId="0" xfId="0" applyNumberFormat="1" applyFont="1" applyFill="1" applyAlignment="1">
      <alignment vertical="center"/>
    </xf>
    <xf numFmtId="43" fontId="13" fillId="0" borderId="0" xfId="2" applyFont="1" applyFill="1" applyBorder="1" applyAlignment="1">
      <alignment horizontal="center" vertical="center"/>
    </xf>
    <xf numFmtId="0" fontId="4" fillId="0" borderId="1" xfId="0" applyFont="1" applyBorder="1" applyAlignment="1">
      <alignment horizontal="left" vertical="center" wrapText="1"/>
    </xf>
    <xf numFmtId="0" fontId="10" fillId="7" borderId="1" xfId="0" applyFont="1" applyFill="1" applyBorder="1" applyAlignment="1">
      <alignment vertical="center" wrapText="1"/>
    </xf>
    <xf numFmtId="0" fontId="10"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wrapText="1"/>
    </xf>
    <xf numFmtId="0" fontId="21" fillId="0" borderId="1" xfId="0" applyFont="1" applyBorder="1" applyAlignment="1">
      <alignment horizontal="left" vertical="center"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22" fillId="0" borderId="0" xfId="0" applyFont="1" applyAlignment="1">
      <alignment horizontal="justify" vertical="center"/>
    </xf>
    <xf numFmtId="0" fontId="21" fillId="0" borderId="0" xfId="0" applyNumberFormat="1" applyFont="1" applyAlignment="1">
      <alignment horizontal="center" vertical="center"/>
    </xf>
    <xf numFmtId="0" fontId="21" fillId="0" borderId="0" xfId="0" applyFont="1" applyAlignment="1">
      <alignment horizontal="center" vertical="center" wrapText="1"/>
    </xf>
    <xf numFmtId="0" fontId="21" fillId="0" borderId="0" xfId="0" applyFont="1"/>
    <xf numFmtId="0" fontId="21" fillId="0" borderId="0" xfId="0" applyNumberFormat="1" applyFont="1"/>
    <xf numFmtId="0" fontId="21" fillId="0" borderId="0" xfId="0" applyFont="1" applyAlignment="1">
      <alignment horizontal="center" vertical="center"/>
    </xf>
    <xf numFmtId="0" fontId="21" fillId="0" borderId="1" xfId="0" applyNumberFormat="1" applyFont="1" applyBorder="1" applyAlignment="1">
      <alignment horizontal="center" vertical="center"/>
    </xf>
    <xf numFmtId="0" fontId="23" fillId="0" borderId="1" xfId="0" applyNumberFormat="1" applyFont="1" applyBorder="1" applyAlignment="1">
      <alignment horizontal="center" vertical="center"/>
    </xf>
    <xf numFmtId="0" fontId="21" fillId="0" borderId="7" xfId="0" applyFont="1" applyBorder="1" applyAlignment="1">
      <alignment horizontal="left" vertical="top" wrapText="1"/>
    </xf>
    <xf numFmtId="0" fontId="3" fillId="0" borderId="0" xfId="0" applyFont="1" applyFill="1" applyAlignment="1">
      <alignment horizontal="left" vertical="top"/>
    </xf>
    <xf numFmtId="0" fontId="6" fillId="0" borderId="0" xfId="0" applyFont="1" applyFill="1" applyAlignment="1">
      <alignment horizontal="left" vertical="center"/>
    </xf>
    <xf numFmtId="0" fontId="3" fillId="0" borderId="0" xfId="0" applyFont="1" applyFill="1" applyAlignment="1">
      <alignment horizontal="left" vertical="center"/>
    </xf>
    <xf numFmtId="0" fontId="7" fillId="0" borderId="0" xfId="0" applyFont="1" applyFill="1"/>
    <xf numFmtId="0" fontId="6" fillId="0" borderId="0" xfId="0" applyFont="1" applyFill="1"/>
    <xf numFmtId="0" fontId="17" fillId="0" borderId="0" xfId="0" applyFont="1" applyFill="1"/>
    <xf numFmtId="166" fontId="3" fillId="0" borderId="0" xfId="0" applyNumberFormat="1" applyFont="1" applyFill="1"/>
    <xf numFmtId="0" fontId="3" fillId="0" borderId="0" xfId="0" applyFont="1" applyFill="1" applyAlignment="1">
      <alignment horizontal="right" vertical="top"/>
    </xf>
    <xf numFmtId="0" fontId="21" fillId="0" borderId="1" xfId="0" applyFont="1" applyBorder="1"/>
    <xf numFmtId="0" fontId="21" fillId="0" borderId="1" xfId="0" applyFont="1" applyBorder="1" applyAlignment="1">
      <alignment horizontal="center" vertical="center"/>
    </xf>
    <xf numFmtId="0" fontId="21" fillId="0" borderId="1" xfId="0" applyFont="1" applyBorder="1" applyAlignment="1">
      <alignment horizontal="center"/>
    </xf>
    <xf numFmtId="0" fontId="23" fillId="0" borderId="0" xfId="0" applyFont="1" applyAlignment="1">
      <alignment horizontal="center"/>
    </xf>
    <xf numFmtId="165" fontId="7" fillId="7" borderId="1" xfId="2" applyNumberFormat="1" applyFont="1" applyFill="1" applyBorder="1" applyAlignment="1">
      <alignment horizontal="center" vertical="center"/>
    </xf>
    <xf numFmtId="43" fontId="3" fillId="7" borderId="1" xfId="2" applyFont="1" applyFill="1" applyBorder="1" applyAlignment="1">
      <alignment horizontal="center" vertical="center"/>
    </xf>
    <xf numFmtId="43" fontId="7" fillId="7" borderId="1" xfId="2" applyFont="1" applyFill="1" applyBorder="1" applyAlignment="1">
      <alignment horizontal="center" vertical="center"/>
    </xf>
    <xf numFmtId="43" fontId="6" fillId="7" borderId="1" xfId="2" applyFont="1" applyFill="1" applyBorder="1" applyAlignment="1">
      <alignment horizontal="center" vertical="center"/>
    </xf>
    <xf numFmtId="43" fontId="6" fillId="0" borderId="0" xfId="0" applyNumberFormat="1" applyFont="1" applyFill="1"/>
    <xf numFmtId="0" fontId="6" fillId="7" borderId="0" xfId="0" applyFont="1" applyFill="1" applyAlignment="1">
      <alignment horizontal="left" vertical="top"/>
    </xf>
    <xf numFmtId="0" fontId="7" fillId="7" borderId="2" xfId="0" applyFont="1" applyFill="1" applyBorder="1" applyAlignment="1">
      <alignment horizontal="left" vertical="center" wrapText="1"/>
    </xf>
    <xf numFmtId="165" fontId="6" fillId="7" borderId="1" xfId="2" applyNumberFormat="1" applyFont="1" applyFill="1" applyBorder="1" applyAlignment="1">
      <alignment horizontal="center" vertical="center"/>
    </xf>
    <xf numFmtId="0" fontId="3" fillId="7"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3" fillId="7" borderId="1" xfId="1" applyFont="1" applyFill="1" applyBorder="1" applyAlignment="1">
      <alignment horizontal="left" vertical="center" wrapText="1"/>
    </xf>
    <xf numFmtId="0" fontId="3" fillId="7" borderId="7" xfId="1" applyFont="1" applyFill="1" applyBorder="1" applyAlignment="1">
      <alignment horizontal="left" vertical="center" wrapText="1"/>
    </xf>
    <xf numFmtId="43" fontId="3" fillId="7" borderId="7" xfId="2" applyFont="1" applyFill="1" applyBorder="1" applyAlignment="1">
      <alignment horizontal="center" vertical="center"/>
    </xf>
    <xf numFmtId="43" fontId="7" fillId="7" borderId="7" xfId="2" applyFont="1" applyFill="1" applyBorder="1" applyAlignment="1">
      <alignment horizontal="center" vertical="center"/>
    </xf>
    <xf numFmtId="0" fontId="3" fillId="7" borderId="7" xfId="0" applyFont="1" applyFill="1" applyBorder="1" applyAlignment="1">
      <alignment horizontal="left" vertical="center" wrapText="1"/>
    </xf>
    <xf numFmtId="43" fontId="6" fillId="7" borderId="7" xfId="2" applyFont="1" applyFill="1" applyBorder="1" applyAlignment="1">
      <alignment horizontal="center" vertical="center"/>
    </xf>
    <xf numFmtId="0" fontId="6" fillId="7" borderId="2" xfId="0" applyFont="1" applyFill="1" applyBorder="1" applyAlignment="1">
      <alignment horizontal="left" vertical="center" wrapText="1"/>
    </xf>
    <xf numFmtId="164" fontId="6" fillId="7" borderId="1" xfId="0" applyNumberFormat="1" applyFont="1" applyFill="1" applyBorder="1" applyAlignment="1">
      <alignment horizontal="center" vertical="center"/>
    </xf>
    <xf numFmtId="0" fontId="6" fillId="7" borderId="2" xfId="1" applyFont="1" applyFill="1" applyBorder="1" applyAlignment="1">
      <alignment horizontal="left" vertical="center" wrapText="1"/>
    </xf>
    <xf numFmtId="0" fontId="6" fillId="7" borderId="1" xfId="1" applyFont="1" applyFill="1" applyBorder="1" applyAlignment="1">
      <alignment horizontal="left" vertical="center"/>
    </xf>
    <xf numFmtId="165" fontId="3" fillId="0" borderId="0" xfId="0" applyNumberFormat="1" applyFont="1" applyFill="1"/>
    <xf numFmtId="165" fontId="3" fillId="0" borderId="0" xfId="2" applyNumberFormat="1" applyFont="1" applyFill="1"/>
    <xf numFmtId="165" fontId="7" fillId="0" borderId="1" xfId="2" applyNumberFormat="1" applyFont="1" applyFill="1" applyBorder="1" applyAlignment="1">
      <alignment horizontal="center" vertical="center"/>
    </xf>
    <xf numFmtId="43" fontId="7" fillId="0" borderId="1" xfId="2" applyFont="1" applyFill="1" applyBorder="1" applyAlignment="1">
      <alignment horizontal="center" vertical="center"/>
    </xf>
    <xf numFmtId="43" fontId="3" fillId="0" borderId="1" xfId="2" applyFont="1" applyFill="1" applyBorder="1" applyAlignment="1">
      <alignment horizontal="center" vertical="center"/>
    </xf>
    <xf numFmtId="165" fontId="7" fillId="0" borderId="7" xfId="2"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3" fontId="3" fillId="0" borderId="7" xfId="2" applyFont="1" applyFill="1" applyBorder="1" applyAlignment="1">
      <alignment horizontal="center" vertical="center"/>
    </xf>
    <xf numFmtId="43" fontId="7" fillId="0" borderId="7" xfId="2" applyFont="1" applyFill="1" applyBorder="1" applyAlignment="1">
      <alignment horizontal="center" vertical="center"/>
    </xf>
    <xf numFmtId="43" fontId="6" fillId="0" borderId="7" xfId="2" applyFont="1" applyFill="1" applyBorder="1" applyAlignment="1">
      <alignment horizontal="center" vertical="center"/>
    </xf>
    <xf numFmtId="43" fontId="7" fillId="7" borderId="1" xfId="2" applyNumberFormat="1" applyFont="1" applyFill="1" applyBorder="1" applyAlignment="1">
      <alignment horizontal="center" vertical="center"/>
    </xf>
    <xf numFmtId="43" fontId="6" fillId="7" borderId="1" xfId="2" applyNumberFormat="1" applyFont="1" applyFill="1" applyBorder="1" applyAlignment="1">
      <alignment horizontal="center" vertical="center"/>
    </xf>
    <xf numFmtId="43" fontId="6" fillId="0" borderId="1" xfId="2" applyNumberFormat="1" applyFont="1" applyFill="1" applyBorder="1" applyAlignment="1">
      <alignment horizontal="center" vertical="center"/>
    </xf>
    <xf numFmtId="0" fontId="25" fillId="0" borderId="0" xfId="0" applyFont="1" applyFill="1"/>
    <xf numFmtId="0" fontId="3" fillId="0" borderId="0" xfId="0" applyFont="1" applyFill="1" applyAlignment="1">
      <alignment vertical="top"/>
    </xf>
    <xf numFmtId="0" fontId="7" fillId="0" borderId="1" xfId="0" applyFont="1" applyFill="1" applyBorder="1" applyAlignment="1">
      <alignment horizontal="justify" vertical="center" wrapText="1"/>
    </xf>
    <xf numFmtId="0" fontId="3" fillId="0" borderId="1" xfId="0" applyFont="1" applyFill="1" applyBorder="1" applyAlignment="1">
      <alignment vertical="top" wrapText="1"/>
    </xf>
    <xf numFmtId="0" fontId="7" fillId="0" borderId="1" xfId="0" applyFont="1" applyFill="1" applyBorder="1" applyAlignment="1">
      <alignment vertical="top" wrapText="1"/>
    </xf>
    <xf numFmtId="2" fontId="7" fillId="0" borderId="1" xfId="0" applyNumberFormat="1" applyFont="1" applyFill="1" applyBorder="1" applyAlignment="1">
      <alignment horizontal="left" vertical="center" wrapText="1"/>
    </xf>
    <xf numFmtId="2" fontId="3" fillId="0" borderId="1" xfId="0" applyNumberFormat="1" applyFont="1" applyFill="1" applyBorder="1" applyAlignment="1">
      <alignment horizontal="left" vertical="center" wrapText="1"/>
    </xf>
    <xf numFmtId="0" fontId="12" fillId="0" borderId="0" xfId="0" applyFont="1" applyFill="1" applyAlignment="1">
      <alignment horizontal="left" vertical="center" wrapText="1"/>
    </xf>
    <xf numFmtId="0" fontId="6" fillId="0" borderId="1" xfId="0" applyFont="1" applyFill="1" applyBorder="1" applyAlignment="1">
      <alignment vertical="center"/>
    </xf>
    <xf numFmtId="0" fontId="3" fillId="0" borderId="0" xfId="1" applyFont="1" applyFill="1" applyBorder="1" applyAlignment="1">
      <alignment horizontal="left" vertical="center" wrapText="1"/>
    </xf>
    <xf numFmtId="0" fontId="12"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3" xfId="0" applyFont="1" applyFill="1" applyBorder="1" applyAlignment="1">
      <alignment vertical="top" wrapText="1"/>
    </xf>
    <xf numFmtId="0" fontId="3" fillId="0" borderId="1" xfId="1" applyFont="1" applyFill="1" applyBorder="1" applyAlignment="1">
      <alignment vertical="center" wrapText="1"/>
    </xf>
    <xf numFmtId="43" fontId="3" fillId="0" borderId="1" xfId="2" applyFont="1" applyFill="1" applyBorder="1" applyAlignment="1">
      <alignment vertical="center" wrapText="1"/>
    </xf>
    <xf numFmtId="0" fontId="3" fillId="7"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6" fillId="7"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7" borderId="7" xfId="0" applyFont="1" applyFill="1" applyBorder="1" applyAlignment="1">
      <alignment horizontal="center" vertical="top" wrapText="1"/>
    </xf>
    <xf numFmtId="0" fontId="6" fillId="7" borderId="8" xfId="0" applyFont="1" applyFill="1" applyBorder="1" applyAlignment="1">
      <alignment horizontal="center" vertical="center" wrapText="1"/>
    </xf>
    <xf numFmtId="0" fontId="6" fillId="7" borderId="12" xfId="0" applyFont="1" applyFill="1" applyBorder="1" applyAlignment="1">
      <alignment horizontal="center" vertical="center" wrapText="1"/>
    </xf>
    <xf numFmtId="165" fontId="7" fillId="7" borderId="5" xfId="2" applyNumberFormat="1" applyFont="1" applyFill="1" applyBorder="1" applyAlignment="1">
      <alignment horizontal="center" vertical="center"/>
    </xf>
    <xf numFmtId="165" fontId="7" fillId="7" borderId="7" xfId="2" applyNumberFormat="1" applyFont="1" applyFill="1" applyBorder="1" applyAlignment="1">
      <alignment horizontal="center" vertical="center"/>
    </xf>
    <xf numFmtId="43" fontId="3" fillId="7" borderId="0" xfId="2" applyFont="1" applyFill="1" applyBorder="1" applyAlignment="1">
      <alignment horizontal="center" vertical="center"/>
    </xf>
    <xf numFmtId="43" fontId="6" fillId="7" borderId="3" xfId="2" applyFont="1" applyFill="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165" fontId="3" fillId="0" borderId="1" xfId="2" applyNumberFormat="1" applyFont="1" applyFill="1" applyBorder="1" applyAlignment="1">
      <alignment horizontal="center" vertical="center"/>
    </xf>
    <xf numFmtId="165" fontId="3" fillId="0" borderId="7" xfId="2" applyNumberFormat="1" applyFont="1" applyFill="1" applyBorder="1" applyAlignment="1">
      <alignment horizontal="center" vertical="center"/>
    </xf>
    <xf numFmtId="0" fontId="20" fillId="0" borderId="0" xfId="4"/>
    <xf numFmtId="0" fontId="3" fillId="7" borderId="15"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2" xfId="1" applyFont="1" applyFill="1" applyBorder="1" applyAlignment="1">
      <alignment horizontal="center" vertical="center"/>
    </xf>
    <xf numFmtId="0" fontId="3" fillId="4" borderId="4" xfId="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3"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4" xfId="0" applyFont="1" applyFill="1" applyBorder="1" applyAlignment="1">
      <alignment horizontal="center" vertical="center"/>
    </xf>
    <xf numFmtId="0" fontId="6" fillId="7" borderId="3" xfId="0" applyFont="1" applyFill="1" applyBorder="1" applyAlignment="1">
      <alignment horizontal="center" vertical="center"/>
    </xf>
    <xf numFmtId="0" fontId="3" fillId="7" borderId="2" xfId="1" applyFont="1" applyFill="1" applyBorder="1" applyAlignment="1">
      <alignment horizontal="center" vertical="center"/>
    </xf>
    <xf numFmtId="0" fontId="3" fillId="7" borderId="4" xfId="1" applyFont="1" applyFill="1" applyBorder="1" applyAlignment="1">
      <alignment horizontal="center" vertical="center"/>
    </xf>
    <xf numFmtId="0" fontId="3" fillId="7" borderId="3" xfId="1" applyFont="1" applyFill="1" applyBorder="1" applyAlignment="1">
      <alignment horizontal="center" vertical="center"/>
    </xf>
    <xf numFmtId="0" fontId="3" fillId="7" borderId="2"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6" fillId="0" borderId="0" xfId="0" applyFont="1" applyFill="1" applyAlignment="1">
      <alignment horizontal="center" vertical="center"/>
    </xf>
    <xf numFmtId="0" fontId="6" fillId="7" borderId="0" xfId="0" applyFont="1" applyFill="1" applyAlignment="1">
      <alignment horizontal="center" vertical="center"/>
    </xf>
    <xf numFmtId="0" fontId="2" fillId="2" borderId="2"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6" fillId="0" borderId="0" xfId="0" applyFont="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16" fillId="0" borderId="4" xfId="0" applyFont="1" applyBorder="1" applyAlignment="1">
      <alignment horizontal="center" vertical="top" wrapText="1"/>
    </xf>
    <xf numFmtId="0" fontId="0" fillId="0" borderId="3" xfId="0" applyBorder="1" applyAlignment="1"/>
    <xf numFmtId="0" fontId="23" fillId="0" borderId="0" xfId="0" applyFont="1" applyAlignment="1">
      <alignment horizontal="center" vertical="center"/>
    </xf>
    <xf numFmtId="0" fontId="23"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xf>
    <xf numFmtId="0" fontId="24" fillId="0" borderId="3" xfId="0" applyFont="1" applyBorder="1" applyAlignment="1">
      <alignment horizontal="center"/>
    </xf>
    <xf numFmtId="0" fontId="21"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cellXfs>
  <cellStyles count="5">
    <cellStyle name="Обычный" xfId="0" builtinId="0"/>
    <cellStyle name="Обычный 2" xfId="1"/>
    <cellStyle name="Обычный 2 2" xfId="3"/>
    <cellStyle name="Обычный 2 3" xfId="4"/>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view="pageBreakPreview" zoomScale="50" zoomScaleNormal="70" zoomScaleSheetLayoutView="50" workbookViewId="0">
      <pane ySplit="9" topLeftCell="A19" activePane="bottomLeft" state="frozen"/>
      <selection pane="bottomLeft" activeCell="G19" sqref="G19"/>
    </sheetView>
  </sheetViews>
  <sheetFormatPr defaultRowHeight="18.75" x14ac:dyDescent="0.3"/>
  <cols>
    <col min="1" max="1" width="62.28515625" style="12" customWidth="1"/>
    <col min="2" max="2" width="60" style="12" customWidth="1"/>
    <col min="3" max="3" width="13.85546875" style="21" bestFit="1" customWidth="1"/>
    <col min="4" max="4" width="14.28515625" style="11" customWidth="1"/>
    <col min="5" max="5" width="12.7109375" style="11" customWidth="1"/>
    <col min="6" max="6" width="12.140625" style="11" customWidth="1"/>
    <col min="7" max="7" width="13.28515625" style="21" customWidth="1"/>
    <col min="8" max="8" width="15" style="11" customWidth="1"/>
    <col min="9" max="9" width="16.7109375" style="11" customWidth="1"/>
    <col min="10" max="10" width="14.85546875" style="11" customWidth="1"/>
    <col min="11" max="11" width="11.28515625" style="11" customWidth="1"/>
    <col min="12" max="12" width="10.7109375" style="11" customWidth="1"/>
    <col min="13" max="13" width="13.5703125" style="11" customWidth="1"/>
    <col min="14" max="14" width="12" style="11" customWidth="1"/>
    <col min="15" max="15" width="84.140625" style="5" customWidth="1"/>
    <col min="16" max="16" width="14" style="10" bestFit="1" customWidth="1"/>
    <col min="17" max="17" width="8.7109375" style="10" customWidth="1"/>
    <col min="18" max="18" width="35.28515625" style="10" customWidth="1"/>
    <col min="19" max="19" width="22.28515625" style="10" customWidth="1"/>
    <col min="20" max="16384" width="9.140625" style="10"/>
  </cols>
  <sheetData>
    <row r="1" spans="1:24" ht="31.5" customHeight="1" x14ac:dyDescent="0.3">
      <c r="A1" s="226" t="s">
        <v>0</v>
      </c>
      <c r="B1" s="226"/>
      <c r="C1" s="226"/>
      <c r="D1" s="226"/>
      <c r="E1" s="226"/>
      <c r="F1" s="226"/>
      <c r="G1" s="226"/>
      <c r="H1" s="226"/>
      <c r="I1" s="226"/>
      <c r="J1" s="226"/>
      <c r="K1" s="226"/>
      <c r="L1" s="226"/>
      <c r="M1" s="226"/>
      <c r="N1" s="226"/>
      <c r="O1" s="226"/>
    </row>
    <row r="2" spans="1:24" x14ac:dyDescent="0.3">
      <c r="A2" s="226" t="s">
        <v>1</v>
      </c>
      <c r="B2" s="226"/>
      <c r="C2" s="226"/>
      <c r="D2" s="226"/>
      <c r="E2" s="226"/>
      <c r="F2" s="226"/>
      <c r="G2" s="226"/>
      <c r="H2" s="226"/>
      <c r="I2" s="226"/>
      <c r="J2" s="226"/>
      <c r="K2" s="226"/>
      <c r="L2" s="226"/>
      <c r="M2" s="226"/>
      <c r="N2" s="226"/>
      <c r="O2" s="226"/>
    </row>
    <row r="3" spans="1:24" x14ac:dyDescent="0.3">
      <c r="A3" s="226" t="s">
        <v>29</v>
      </c>
      <c r="B3" s="226"/>
      <c r="C3" s="226"/>
      <c r="D3" s="226"/>
      <c r="E3" s="226"/>
      <c r="F3" s="226"/>
      <c r="G3" s="226"/>
      <c r="H3" s="226"/>
      <c r="I3" s="226"/>
      <c r="J3" s="226"/>
      <c r="K3" s="226"/>
      <c r="L3" s="226"/>
      <c r="M3" s="226"/>
      <c r="N3" s="226"/>
      <c r="O3" s="226"/>
    </row>
    <row r="4" spans="1:24" ht="17.25" customHeight="1" x14ac:dyDescent="0.3">
      <c r="A4" s="226" t="s">
        <v>106</v>
      </c>
      <c r="B4" s="226"/>
      <c r="C4" s="226"/>
      <c r="D4" s="226"/>
      <c r="E4" s="226"/>
      <c r="F4" s="226"/>
      <c r="G4" s="226"/>
      <c r="H4" s="226"/>
      <c r="I4" s="226"/>
      <c r="J4" s="226"/>
      <c r="K4" s="226"/>
      <c r="L4" s="226"/>
      <c r="M4" s="226"/>
      <c r="N4" s="226"/>
      <c r="O4" s="226"/>
    </row>
    <row r="5" spans="1:24" x14ac:dyDescent="0.3">
      <c r="A5" s="24"/>
      <c r="B5" s="24"/>
      <c r="C5" s="11"/>
      <c r="G5" s="11"/>
    </row>
    <row r="6" spans="1:24" ht="30" customHeight="1" x14ac:dyDescent="0.3">
      <c r="A6" s="227" t="s">
        <v>7</v>
      </c>
      <c r="B6" s="53"/>
      <c r="C6" s="230" t="s">
        <v>2</v>
      </c>
      <c r="D6" s="230"/>
      <c r="E6" s="230"/>
      <c r="F6" s="230"/>
      <c r="G6" s="230"/>
      <c r="H6" s="230"/>
      <c r="I6" s="230"/>
      <c r="J6" s="230"/>
      <c r="K6" s="230"/>
      <c r="L6" s="230"/>
      <c r="M6" s="230"/>
      <c r="N6" s="230"/>
      <c r="O6" s="231" t="s">
        <v>14</v>
      </c>
    </row>
    <row r="7" spans="1:24" ht="51" customHeight="1" x14ac:dyDescent="0.3">
      <c r="A7" s="228"/>
      <c r="B7" s="54"/>
      <c r="C7" s="230" t="s">
        <v>3</v>
      </c>
      <c r="D7" s="230"/>
      <c r="E7" s="234" t="s">
        <v>8</v>
      </c>
      <c r="F7" s="234"/>
      <c r="G7" s="230" t="s">
        <v>9</v>
      </c>
      <c r="H7" s="230"/>
      <c r="I7" s="230"/>
      <c r="J7" s="230"/>
      <c r="K7" s="234" t="s">
        <v>12</v>
      </c>
      <c r="L7" s="234"/>
      <c r="M7" s="235" t="s">
        <v>13</v>
      </c>
      <c r="N7" s="236"/>
      <c r="O7" s="232"/>
    </row>
    <row r="8" spans="1:24" ht="165.75" customHeight="1" x14ac:dyDescent="0.3">
      <c r="A8" s="229"/>
      <c r="B8" s="55"/>
      <c r="C8" s="56" t="s">
        <v>4</v>
      </c>
      <c r="D8" s="56" t="s">
        <v>5</v>
      </c>
      <c r="E8" s="56" t="s">
        <v>4</v>
      </c>
      <c r="F8" s="56" t="s">
        <v>5</v>
      </c>
      <c r="G8" s="56" t="s">
        <v>6</v>
      </c>
      <c r="H8" s="111" t="s">
        <v>105</v>
      </c>
      <c r="I8" s="9" t="s">
        <v>10</v>
      </c>
      <c r="J8" s="56" t="s">
        <v>11</v>
      </c>
      <c r="K8" s="56" t="s">
        <v>4</v>
      </c>
      <c r="L8" s="56" t="s">
        <v>5</v>
      </c>
      <c r="M8" s="56" t="s">
        <v>4</v>
      </c>
      <c r="N8" s="56" t="s">
        <v>5</v>
      </c>
      <c r="O8" s="233"/>
    </row>
    <row r="9" spans="1:24" ht="19.5" customHeight="1" x14ac:dyDescent="0.3">
      <c r="A9" s="3">
        <v>1</v>
      </c>
      <c r="B9" s="3"/>
      <c r="C9" s="7">
        <v>2</v>
      </c>
      <c r="D9" s="7">
        <v>3</v>
      </c>
      <c r="E9" s="7">
        <v>4</v>
      </c>
      <c r="F9" s="7">
        <v>5</v>
      </c>
      <c r="G9" s="7">
        <v>6</v>
      </c>
      <c r="H9" s="7">
        <v>7</v>
      </c>
      <c r="I9" s="7">
        <v>8</v>
      </c>
      <c r="J9" s="7">
        <v>9</v>
      </c>
      <c r="K9" s="7">
        <v>10</v>
      </c>
      <c r="L9" s="7">
        <v>11</v>
      </c>
      <c r="M9" s="7">
        <v>12</v>
      </c>
      <c r="N9" s="7">
        <v>13</v>
      </c>
      <c r="O9" s="3">
        <v>14</v>
      </c>
      <c r="P9" s="13"/>
    </row>
    <row r="10" spans="1:24" s="14" customFormat="1" ht="24.75" customHeight="1" x14ac:dyDescent="0.3">
      <c r="A10" s="237" t="s">
        <v>31</v>
      </c>
      <c r="B10" s="238"/>
      <c r="C10" s="238"/>
      <c r="D10" s="238"/>
      <c r="E10" s="238"/>
      <c r="F10" s="238"/>
      <c r="G10" s="238"/>
      <c r="H10" s="238"/>
      <c r="I10" s="238"/>
      <c r="J10" s="238"/>
      <c r="K10" s="238"/>
      <c r="L10" s="238"/>
      <c r="M10" s="238"/>
      <c r="N10" s="238"/>
      <c r="O10" s="239"/>
    </row>
    <row r="11" spans="1:24" ht="63.75" customHeight="1" x14ac:dyDescent="0.3">
      <c r="A11" s="4" t="s">
        <v>15</v>
      </c>
      <c r="B11" s="4"/>
      <c r="C11" s="26">
        <f>E11+G11</f>
        <v>147126.79999999999</v>
      </c>
      <c r="D11" s="26">
        <f>F11+J11+L11+N11</f>
        <v>70988.800000000003</v>
      </c>
      <c r="E11" s="26">
        <v>0</v>
      </c>
      <c r="F11" s="26">
        <v>0</v>
      </c>
      <c r="G11" s="26">
        <v>147126.79999999999</v>
      </c>
      <c r="H11" s="109">
        <v>147126.79999999999</v>
      </c>
      <c r="I11" s="26">
        <v>147126.79999999999</v>
      </c>
      <c r="J11" s="23">
        <v>70988.800000000003</v>
      </c>
      <c r="K11" s="26">
        <v>0</v>
      </c>
      <c r="L11" s="26">
        <v>0</v>
      </c>
      <c r="M11" s="26">
        <v>0</v>
      </c>
      <c r="N11" s="26">
        <v>0</v>
      </c>
      <c r="O11" s="72" t="s">
        <v>113</v>
      </c>
    </row>
    <row r="12" spans="1:24" ht="99.75" customHeight="1" x14ac:dyDescent="0.3">
      <c r="A12" s="4" t="s">
        <v>16</v>
      </c>
      <c r="B12" s="4"/>
      <c r="C12" s="26">
        <f t="shared" ref="C12:C23" si="0">E12+G12</f>
        <v>1183.5999999999999</v>
      </c>
      <c r="D12" s="26">
        <f>F12+J12+L12+N12</f>
        <v>595.07000000000005</v>
      </c>
      <c r="E12" s="26">
        <v>0</v>
      </c>
      <c r="F12" s="26">
        <v>0</v>
      </c>
      <c r="G12" s="26">
        <v>1183.5999999999999</v>
      </c>
      <c r="H12" s="109">
        <v>1183.5999999999999</v>
      </c>
      <c r="I12" s="26">
        <v>1183.5999999999999</v>
      </c>
      <c r="J12" s="23">
        <v>595.07000000000005</v>
      </c>
      <c r="K12" s="26">
        <v>0</v>
      </c>
      <c r="L12" s="26">
        <v>0</v>
      </c>
      <c r="M12" s="26">
        <v>0</v>
      </c>
      <c r="N12" s="26">
        <v>0</v>
      </c>
      <c r="O12" s="72" t="s">
        <v>114</v>
      </c>
    </row>
    <row r="13" spans="1:24" ht="180.75" customHeight="1" x14ac:dyDescent="0.3">
      <c r="A13" s="4" t="s">
        <v>17</v>
      </c>
      <c r="B13" s="4"/>
      <c r="C13" s="26">
        <f t="shared" si="0"/>
        <v>6895.9</v>
      </c>
      <c r="D13" s="26">
        <f>F13+J13+L13+N13</f>
        <v>2703.2</v>
      </c>
      <c r="E13" s="23">
        <v>0</v>
      </c>
      <c r="F13" s="23">
        <v>0</v>
      </c>
      <c r="G13" s="23">
        <v>6895.9</v>
      </c>
      <c r="H13" s="65">
        <v>6895.9</v>
      </c>
      <c r="I13" s="23">
        <v>6895.9</v>
      </c>
      <c r="J13" s="23">
        <v>2703.2</v>
      </c>
      <c r="K13" s="23">
        <v>0</v>
      </c>
      <c r="L13" s="23">
        <v>0</v>
      </c>
      <c r="M13" s="23">
        <v>0</v>
      </c>
      <c r="N13" s="23">
        <v>0</v>
      </c>
      <c r="O13" s="73" t="s">
        <v>115</v>
      </c>
      <c r="S13" s="18"/>
    </row>
    <row r="14" spans="1:24" s="15" customFormat="1" ht="81.75" customHeight="1" x14ac:dyDescent="0.3">
      <c r="A14" s="59" t="s">
        <v>24</v>
      </c>
      <c r="B14" s="59"/>
      <c r="C14" s="26">
        <f t="shared" si="0"/>
        <v>0</v>
      </c>
      <c r="D14" s="26">
        <f t="shared" ref="D14:D17" si="1">F14+J14+L14+N14</f>
        <v>0</v>
      </c>
      <c r="E14" s="23">
        <v>0</v>
      </c>
      <c r="F14" s="23">
        <v>0</v>
      </c>
      <c r="G14" s="23">
        <v>0</v>
      </c>
      <c r="H14" s="65">
        <v>0</v>
      </c>
      <c r="I14" s="23">
        <v>0</v>
      </c>
      <c r="J14" s="23">
        <v>0</v>
      </c>
      <c r="K14" s="23">
        <v>0</v>
      </c>
      <c r="L14" s="23">
        <v>0</v>
      </c>
      <c r="M14" s="23">
        <v>0</v>
      </c>
      <c r="N14" s="23">
        <v>0</v>
      </c>
      <c r="O14" s="74"/>
      <c r="S14" s="57"/>
    </row>
    <row r="15" spans="1:24" ht="60" customHeight="1" x14ac:dyDescent="0.3">
      <c r="A15" s="59" t="s">
        <v>41</v>
      </c>
      <c r="B15" s="59"/>
      <c r="C15" s="26">
        <f t="shared" si="0"/>
        <v>750.1</v>
      </c>
      <c r="D15" s="26">
        <f t="shared" si="1"/>
        <v>0</v>
      </c>
      <c r="E15" s="23">
        <v>750.1</v>
      </c>
      <c r="F15" s="23">
        <v>0</v>
      </c>
      <c r="G15" s="23">
        <v>0</v>
      </c>
      <c r="H15" s="65">
        <v>0</v>
      </c>
      <c r="I15" s="23">
        <v>0</v>
      </c>
      <c r="J15" s="23">
        <v>0</v>
      </c>
      <c r="K15" s="23">
        <v>0</v>
      </c>
      <c r="L15" s="23">
        <v>0</v>
      </c>
      <c r="M15" s="23">
        <v>0</v>
      </c>
      <c r="N15" s="23">
        <v>0</v>
      </c>
      <c r="O15" s="240" t="s">
        <v>116</v>
      </c>
      <c r="S15" s="18"/>
    </row>
    <row r="16" spans="1:24" ht="60" customHeight="1" x14ac:dyDescent="0.3">
      <c r="A16" s="59" t="s">
        <v>42</v>
      </c>
      <c r="B16" s="59"/>
      <c r="C16" s="26">
        <f t="shared" si="0"/>
        <v>1691.2</v>
      </c>
      <c r="D16" s="26">
        <f t="shared" si="1"/>
        <v>0</v>
      </c>
      <c r="E16" s="26">
        <v>1691.2</v>
      </c>
      <c r="F16" s="26">
        <v>0</v>
      </c>
      <c r="G16" s="23">
        <v>0</v>
      </c>
      <c r="H16" s="65">
        <v>0</v>
      </c>
      <c r="I16" s="23">
        <v>0</v>
      </c>
      <c r="J16" s="23">
        <v>0</v>
      </c>
      <c r="K16" s="23">
        <v>0</v>
      </c>
      <c r="L16" s="23">
        <v>0</v>
      </c>
      <c r="M16" s="23">
        <v>0</v>
      </c>
      <c r="N16" s="23">
        <v>0</v>
      </c>
      <c r="O16" s="241"/>
      <c r="S16" s="37"/>
      <c r="X16" s="36"/>
    </row>
    <row r="17" spans="1:19" ht="56.25" x14ac:dyDescent="0.3">
      <c r="A17" s="59" t="s">
        <v>43</v>
      </c>
      <c r="B17" s="59"/>
      <c r="C17" s="26">
        <f t="shared" si="0"/>
        <v>126.3</v>
      </c>
      <c r="D17" s="26">
        <f t="shared" si="1"/>
        <v>102.4</v>
      </c>
      <c r="E17" s="23">
        <v>126.3</v>
      </c>
      <c r="F17" s="23">
        <v>102.4</v>
      </c>
      <c r="G17" s="23">
        <v>0</v>
      </c>
      <c r="H17" s="65">
        <v>0</v>
      </c>
      <c r="I17" s="23">
        <v>0</v>
      </c>
      <c r="J17" s="23">
        <v>0</v>
      </c>
      <c r="K17" s="23">
        <v>0</v>
      </c>
      <c r="L17" s="23">
        <v>0</v>
      </c>
      <c r="M17" s="23">
        <v>0</v>
      </c>
      <c r="N17" s="23">
        <v>0</v>
      </c>
      <c r="O17" s="75" t="s">
        <v>117</v>
      </c>
    </row>
    <row r="18" spans="1:19" s="11" customFormat="1" ht="60" customHeight="1" x14ac:dyDescent="0.3">
      <c r="A18" s="59" t="s">
        <v>44</v>
      </c>
      <c r="B18" s="59"/>
      <c r="C18" s="26">
        <f t="shared" si="0"/>
        <v>13.6</v>
      </c>
      <c r="D18" s="26">
        <f>F18+J18+L18+N18</f>
        <v>6.8</v>
      </c>
      <c r="E18" s="23">
        <v>13.6</v>
      </c>
      <c r="F18" s="23">
        <v>6.8</v>
      </c>
      <c r="G18" s="23">
        <v>0</v>
      </c>
      <c r="H18" s="65">
        <v>0</v>
      </c>
      <c r="I18" s="23">
        <v>0</v>
      </c>
      <c r="J18" s="23">
        <v>0</v>
      </c>
      <c r="K18" s="23">
        <v>0</v>
      </c>
      <c r="L18" s="23">
        <v>0</v>
      </c>
      <c r="M18" s="23">
        <v>0</v>
      </c>
      <c r="N18" s="23">
        <v>0</v>
      </c>
      <c r="O18" s="64" t="s">
        <v>107</v>
      </c>
    </row>
    <row r="19" spans="1:19" s="58" customFormat="1" ht="90" customHeight="1" x14ac:dyDescent="0.3">
      <c r="A19" s="77" t="s">
        <v>25</v>
      </c>
      <c r="B19" s="77"/>
      <c r="C19" s="26">
        <f t="shared" si="0"/>
        <v>247.5</v>
      </c>
      <c r="D19" s="26">
        <f t="shared" ref="D19:D23" si="2">F19+J19+L19+N19</f>
        <v>123.75</v>
      </c>
      <c r="E19" s="65">
        <v>235.1</v>
      </c>
      <c r="F19" s="23">
        <v>113.85</v>
      </c>
      <c r="G19" s="65">
        <v>12.4</v>
      </c>
      <c r="H19" s="65">
        <v>19.8</v>
      </c>
      <c r="I19" s="23">
        <v>19.8</v>
      </c>
      <c r="J19" s="23">
        <v>9.9</v>
      </c>
      <c r="K19" s="23">
        <v>0</v>
      </c>
      <c r="L19" s="23">
        <v>0</v>
      </c>
      <c r="M19" s="23">
        <v>0</v>
      </c>
      <c r="N19" s="23">
        <v>0</v>
      </c>
      <c r="O19" s="73" t="s">
        <v>118</v>
      </c>
    </row>
    <row r="20" spans="1:19" s="32" customFormat="1" ht="101.25" customHeight="1" x14ac:dyDescent="0.3">
      <c r="A20" s="77" t="s">
        <v>26</v>
      </c>
      <c r="B20" s="77"/>
      <c r="C20" s="26">
        <f t="shared" si="0"/>
        <v>168228.3</v>
      </c>
      <c r="D20" s="26">
        <f t="shared" si="2"/>
        <v>90135.735000000001</v>
      </c>
      <c r="E20" s="23">
        <v>168228.3</v>
      </c>
      <c r="F20" s="23">
        <v>90135.735000000001</v>
      </c>
      <c r="G20" s="23">
        <v>0</v>
      </c>
      <c r="H20" s="65">
        <v>0</v>
      </c>
      <c r="I20" s="23">
        <v>0</v>
      </c>
      <c r="J20" s="23">
        <v>0</v>
      </c>
      <c r="K20" s="23">
        <v>0</v>
      </c>
      <c r="L20" s="23">
        <v>0</v>
      </c>
      <c r="M20" s="23">
        <v>0</v>
      </c>
      <c r="N20" s="23">
        <v>0</v>
      </c>
      <c r="O20" s="70" t="s">
        <v>119</v>
      </c>
      <c r="R20" s="68"/>
    </row>
    <row r="21" spans="1:19" s="32" customFormat="1" ht="87.75" customHeight="1" x14ac:dyDescent="0.3">
      <c r="A21" s="76" t="s">
        <v>27</v>
      </c>
      <c r="B21" s="76"/>
      <c r="C21" s="26">
        <f t="shared" si="0"/>
        <v>328900</v>
      </c>
      <c r="D21" s="26">
        <f t="shared" si="2"/>
        <v>157618.20000000001</v>
      </c>
      <c r="E21" s="26">
        <v>0</v>
      </c>
      <c r="F21" s="26">
        <v>0</v>
      </c>
      <c r="G21" s="23">
        <v>328900</v>
      </c>
      <c r="H21" s="65">
        <v>328900</v>
      </c>
      <c r="I21" s="23">
        <v>328900</v>
      </c>
      <c r="J21" s="23">
        <v>157618.20000000001</v>
      </c>
      <c r="K21" s="23">
        <v>0</v>
      </c>
      <c r="L21" s="23">
        <v>0</v>
      </c>
      <c r="M21" s="23">
        <v>0</v>
      </c>
      <c r="N21" s="23">
        <v>0</v>
      </c>
      <c r="O21" s="70" t="s">
        <v>120</v>
      </c>
    </row>
    <row r="22" spans="1:19" ht="84.75" customHeight="1" x14ac:dyDescent="0.3">
      <c r="A22" s="77" t="s">
        <v>28</v>
      </c>
      <c r="B22" s="77"/>
      <c r="C22" s="26">
        <f t="shared" si="0"/>
        <v>22321.8</v>
      </c>
      <c r="D22" s="26">
        <f t="shared" si="2"/>
        <v>11586.02</v>
      </c>
      <c r="E22" s="23">
        <v>0</v>
      </c>
      <c r="F22" s="23">
        <v>0</v>
      </c>
      <c r="G22" s="23">
        <v>22321.8</v>
      </c>
      <c r="H22" s="65">
        <v>22321.8</v>
      </c>
      <c r="I22" s="65">
        <v>22321.8</v>
      </c>
      <c r="J22" s="23">
        <v>11586.02</v>
      </c>
      <c r="K22" s="23">
        <v>0</v>
      </c>
      <c r="L22" s="23">
        <v>0</v>
      </c>
      <c r="M22" s="23">
        <v>0</v>
      </c>
      <c r="N22" s="23">
        <v>0</v>
      </c>
      <c r="O22" s="73" t="s">
        <v>121</v>
      </c>
      <c r="P22" s="13"/>
    </row>
    <row r="23" spans="1:19" ht="181.5" customHeight="1" x14ac:dyDescent="0.3">
      <c r="A23" s="76" t="s">
        <v>46</v>
      </c>
      <c r="B23" s="34"/>
      <c r="C23" s="26">
        <f t="shared" si="0"/>
        <v>9700</v>
      </c>
      <c r="D23" s="26">
        <f t="shared" si="2"/>
        <v>0</v>
      </c>
      <c r="E23" s="23">
        <v>0</v>
      </c>
      <c r="F23" s="23">
        <v>0</v>
      </c>
      <c r="G23" s="23">
        <v>9700</v>
      </c>
      <c r="H23" s="65">
        <v>9700</v>
      </c>
      <c r="I23" s="23">
        <v>9700</v>
      </c>
      <c r="J23" s="23">
        <v>0</v>
      </c>
      <c r="K23" s="23">
        <v>0</v>
      </c>
      <c r="L23" s="23">
        <v>0</v>
      </c>
      <c r="M23" s="23">
        <v>0</v>
      </c>
      <c r="N23" s="23">
        <v>0</v>
      </c>
      <c r="O23" s="70" t="s">
        <v>122</v>
      </c>
      <c r="P23" s="13"/>
    </row>
    <row r="24" spans="1:19" ht="33" customHeight="1" x14ac:dyDescent="0.3">
      <c r="A24" s="66" t="s">
        <v>45</v>
      </c>
      <c r="B24" s="66"/>
      <c r="C24" s="78">
        <f>SUM(C11:C23)</f>
        <v>687185.10000000009</v>
      </c>
      <c r="D24" s="78">
        <f>SUM(D11:D23)</f>
        <v>333859.97500000003</v>
      </c>
      <c r="E24" s="78">
        <f>SUM(E11:E23)</f>
        <v>171044.59999999998</v>
      </c>
      <c r="F24" s="78">
        <f>SUM(F11:F23)</f>
        <v>90358.785000000003</v>
      </c>
      <c r="G24" s="78">
        <f t="shared" ref="G24:N24" si="3">SUM(G11:G23)</f>
        <v>516140.49999999994</v>
      </c>
      <c r="H24" s="78">
        <f t="shared" si="3"/>
        <v>516147.89999999997</v>
      </c>
      <c r="I24" s="78">
        <f t="shared" si="3"/>
        <v>516147.89999999997</v>
      </c>
      <c r="J24" s="78">
        <f t="shared" si="3"/>
        <v>243501.19</v>
      </c>
      <c r="K24" s="78">
        <f t="shared" si="3"/>
        <v>0</v>
      </c>
      <c r="L24" s="78">
        <f t="shared" si="3"/>
        <v>0</v>
      </c>
      <c r="M24" s="78">
        <f t="shared" si="3"/>
        <v>0</v>
      </c>
      <c r="N24" s="78">
        <f t="shared" si="3"/>
        <v>0</v>
      </c>
      <c r="O24" s="35"/>
      <c r="P24" s="13"/>
    </row>
    <row r="25" spans="1:19" s="60" customFormat="1" ht="27.75" customHeight="1" x14ac:dyDescent="0.3">
      <c r="A25" s="242" t="s">
        <v>30</v>
      </c>
      <c r="B25" s="243"/>
      <c r="C25" s="243"/>
      <c r="D25" s="243"/>
      <c r="E25" s="243"/>
      <c r="F25" s="243"/>
      <c r="G25" s="243"/>
      <c r="H25" s="243"/>
      <c r="I25" s="243"/>
      <c r="J25" s="243"/>
      <c r="K25" s="243"/>
      <c r="L25" s="243"/>
      <c r="M25" s="243"/>
      <c r="N25" s="243"/>
      <c r="O25" s="244"/>
    </row>
    <row r="26" spans="1:19" s="17" customFormat="1" ht="23.25" customHeight="1" x14ac:dyDescent="0.3">
      <c r="A26" s="223" t="s">
        <v>73</v>
      </c>
      <c r="B26" s="224"/>
      <c r="C26" s="224"/>
      <c r="D26" s="224"/>
      <c r="E26" s="224"/>
      <c r="F26" s="224"/>
      <c r="G26" s="224"/>
      <c r="H26" s="224"/>
      <c r="I26" s="224"/>
      <c r="J26" s="224"/>
      <c r="K26" s="224"/>
      <c r="L26" s="224"/>
      <c r="M26" s="224"/>
      <c r="N26" s="224"/>
      <c r="O26" s="225"/>
    </row>
    <row r="27" spans="1:19" ht="85.5" customHeight="1" x14ac:dyDescent="0.3">
      <c r="A27" s="88" t="s">
        <v>47</v>
      </c>
      <c r="B27" s="101" t="s">
        <v>133</v>
      </c>
      <c r="C27" s="102">
        <f t="shared" ref="C27:C35" si="4">E27+G27</f>
        <v>200</v>
      </c>
      <c r="D27" s="102">
        <f t="shared" ref="D27:D35" si="5">F27+J27+L27+N27</f>
        <v>0</v>
      </c>
      <c r="E27" s="103">
        <v>0</v>
      </c>
      <c r="F27" s="103">
        <v>0</v>
      </c>
      <c r="G27" s="103">
        <v>200</v>
      </c>
      <c r="H27" s="103">
        <v>200</v>
      </c>
      <c r="I27" s="103">
        <v>200</v>
      </c>
      <c r="J27" s="33">
        <v>0</v>
      </c>
      <c r="K27" s="23">
        <v>0</v>
      </c>
      <c r="L27" s="23">
        <v>0</v>
      </c>
      <c r="M27" s="23">
        <v>0</v>
      </c>
      <c r="N27" s="23">
        <v>0</v>
      </c>
      <c r="O27" s="89" t="s">
        <v>48</v>
      </c>
    </row>
    <row r="28" spans="1:19" ht="206.25" x14ac:dyDescent="0.3">
      <c r="A28" s="88" t="s">
        <v>49</v>
      </c>
      <c r="B28" s="101" t="s">
        <v>134</v>
      </c>
      <c r="C28" s="102">
        <f t="shared" si="4"/>
        <v>90</v>
      </c>
      <c r="D28" s="102">
        <f t="shared" si="5"/>
        <v>0</v>
      </c>
      <c r="E28" s="103">
        <v>0</v>
      </c>
      <c r="F28" s="103">
        <v>0</v>
      </c>
      <c r="G28" s="103">
        <v>90</v>
      </c>
      <c r="H28" s="103">
        <v>90</v>
      </c>
      <c r="I28" s="103">
        <v>90</v>
      </c>
      <c r="J28" s="33">
        <v>0</v>
      </c>
      <c r="K28" s="23">
        <v>0</v>
      </c>
      <c r="L28" s="23">
        <v>0</v>
      </c>
      <c r="M28" s="23">
        <v>0</v>
      </c>
      <c r="N28" s="23">
        <v>0</v>
      </c>
      <c r="O28" s="89" t="s">
        <v>50</v>
      </c>
    </row>
    <row r="29" spans="1:19" ht="87.75" customHeight="1" x14ac:dyDescent="0.3">
      <c r="A29" s="88" t="s">
        <v>51</v>
      </c>
      <c r="B29" s="101" t="s">
        <v>133</v>
      </c>
      <c r="C29" s="102">
        <f t="shared" si="4"/>
        <v>25</v>
      </c>
      <c r="D29" s="102">
        <f t="shared" si="5"/>
        <v>0</v>
      </c>
      <c r="E29" s="103">
        <v>0</v>
      </c>
      <c r="F29" s="103">
        <v>0</v>
      </c>
      <c r="G29" s="103">
        <v>25</v>
      </c>
      <c r="H29" s="103">
        <v>25</v>
      </c>
      <c r="I29" s="103">
        <v>25</v>
      </c>
      <c r="J29" s="23">
        <v>0</v>
      </c>
      <c r="K29" s="23">
        <v>0</v>
      </c>
      <c r="L29" s="23">
        <v>0</v>
      </c>
      <c r="M29" s="23">
        <v>0</v>
      </c>
      <c r="N29" s="23">
        <v>0</v>
      </c>
      <c r="O29" s="89" t="s">
        <v>52</v>
      </c>
      <c r="S29" s="36"/>
    </row>
    <row r="30" spans="1:19" ht="82.5" customHeight="1" x14ac:dyDescent="0.3">
      <c r="A30" s="88" t="s">
        <v>53</v>
      </c>
      <c r="B30" s="101" t="s">
        <v>134</v>
      </c>
      <c r="C30" s="102">
        <f t="shared" si="4"/>
        <v>15</v>
      </c>
      <c r="D30" s="102">
        <f t="shared" si="5"/>
        <v>0</v>
      </c>
      <c r="E30" s="103">
        <v>0</v>
      </c>
      <c r="F30" s="103">
        <v>0</v>
      </c>
      <c r="G30" s="103">
        <v>15</v>
      </c>
      <c r="H30" s="103">
        <v>15</v>
      </c>
      <c r="I30" s="103">
        <v>15</v>
      </c>
      <c r="J30" s="33">
        <v>0</v>
      </c>
      <c r="K30" s="23">
        <v>0</v>
      </c>
      <c r="L30" s="23">
        <v>0</v>
      </c>
      <c r="M30" s="23">
        <v>0</v>
      </c>
      <c r="N30" s="23">
        <v>0</v>
      </c>
      <c r="O30" s="89" t="s">
        <v>52</v>
      </c>
    </row>
    <row r="31" spans="1:19" ht="102.75" customHeight="1" x14ac:dyDescent="0.3">
      <c r="A31" s="88" t="s">
        <v>54</v>
      </c>
      <c r="B31" s="107"/>
      <c r="C31" s="26">
        <f t="shared" si="4"/>
        <v>100</v>
      </c>
      <c r="D31" s="26">
        <f t="shared" si="5"/>
        <v>0</v>
      </c>
      <c r="E31" s="23">
        <v>0</v>
      </c>
      <c r="F31" s="23">
        <v>0</v>
      </c>
      <c r="G31" s="23">
        <v>100</v>
      </c>
      <c r="H31" s="23">
        <v>0</v>
      </c>
      <c r="I31" s="23">
        <v>0</v>
      </c>
      <c r="J31" s="33">
        <v>0</v>
      </c>
      <c r="K31" s="23">
        <v>0</v>
      </c>
      <c r="L31" s="23">
        <v>0</v>
      </c>
      <c r="M31" s="23">
        <v>0</v>
      </c>
      <c r="N31" s="23">
        <v>0</v>
      </c>
      <c r="O31" s="89" t="s">
        <v>55</v>
      </c>
    </row>
    <row r="32" spans="1:19" ht="99.75" customHeight="1" x14ac:dyDescent="0.3">
      <c r="A32" s="88" t="s">
        <v>56</v>
      </c>
      <c r="B32" s="101" t="s">
        <v>134</v>
      </c>
      <c r="C32" s="102">
        <f t="shared" si="4"/>
        <v>400</v>
      </c>
      <c r="D32" s="102">
        <f t="shared" si="5"/>
        <v>0</v>
      </c>
      <c r="E32" s="103">
        <v>0</v>
      </c>
      <c r="F32" s="103">
        <v>0</v>
      </c>
      <c r="G32" s="103">
        <v>400</v>
      </c>
      <c r="H32" s="103">
        <v>400</v>
      </c>
      <c r="I32" s="103">
        <v>400</v>
      </c>
      <c r="J32" s="33">
        <v>0</v>
      </c>
      <c r="K32" s="23">
        <v>0</v>
      </c>
      <c r="L32" s="23">
        <v>0</v>
      </c>
      <c r="M32" s="23">
        <v>0</v>
      </c>
      <c r="N32" s="23">
        <v>0</v>
      </c>
      <c r="O32" s="89" t="s">
        <v>58</v>
      </c>
      <c r="S32" s="36"/>
    </row>
    <row r="33" spans="1:18" ht="99.75" customHeight="1" x14ac:dyDescent="0.3">
      <c r="A33" s="88" t="s">
        <v>57</v>
      </c>
      <c r="B33" s="101" t="s">
        <v>133</v>
      </c>
      <c r="C33" s="102">
        <f t="shared" si="4"/>
        <v>200</v>
      </c>
      <c r="D33" s="102">
        <f t="shared" si="5"/>
        <v>0</v>
      </c>
      <c r="E33" s="103">
        <v>0</v>
      </c>
      <c r="F33" s="103">
        <v>0</v>
      </c>
      <c r="G33" s="103">
        <v>200</v>
      </c>
      <c r="H33" s="103">
        <v>200</v>
      </c>
      <c r="I33" s="103">
        <v>200</v>
      </c>
      <c r="J33" s="33">
        <v>0</v>
      </c>
      <c r="K33" s="23">
        <v>0</v>
      </c>
      <c r="L33" s="23">
        <v>0</v>
      </c>
      <c r="M33" s="23">
        <v>0</v>
      </c>
      <c r="N33" s="23">
        <v>0</v>
      </c>
      <c r="O33" s="89"/>
    </row>
    <row r="34" spans="1:18" ht="99.75" customHeight="1" x14ac:dyDescent="0.3">
      <c r="A34" s="88" t="s">
        <v>59</v>
      </c>
      <c r="B34" s="101" t="s">
        <v>135</v>
      </c>
      <c r="C34" s="102">
        <f t="shared" si="4"/>
        <v>300</v>
      </c>
      <c r="D34" s="102">
        <f t="shared" si="5"/>
        <v>0</v>
      </c>
      <c r="E34" s="103">
        <v>0</v>
      </c>
      <c r="F34" s="103">
        <v>0</v>
      </c>
      <c r="G34" s="103">
        <v>300</v>
      </c>
      <c r="H34" s="103">
        <v>300</v>
      </c>
      <c r="I34" s="103">
        <v>300</v>
      </c>
      <c r="J34" s="33">
        <v>0</v>
      </c>
      <c r="K34" s="23">
        <v>0</v>
      </c>
      <c r="L34" s="23">
        <v>0</v>
      </c>
      <c r="M34" s="23">
        <v>0</v>
      </c>
      <c r="N34" s="23">
        <v>0</v>
      </c>
      <c r="O34" s="89" t="s">
        <v>60</v>
      </c>
    </row>
    <row r="35" spans="1:18" ht="130.5" customHeight="1" x14ac:dyDescent="0.3">
      <c r="A35" s="88" t="s">
        <v>61</v>
      </c>
      <c r="B35" s="101" t="s">
        <v>127</v>
      </c>
      <c r="C35" s="102">
        <f t="shared" si="4"/>
        <v>200</v>
      </c>
      <c r="D35" s="102">
        <f t="shared" si="5"/>
        <v>0</v>
      </c>
      <c r="E35" s="103">
        <v>0</v>
      </c>
      <c r="F35" s="103">
        <v>0</v>
      </c>
      <c r="G35" s="103">
        <v>200</v>
      </c>
      <c r="H35" s="103">
        <v>200</v>
      </c>
      <c r="I35" s="103">
        <v>200</v>
      </c>
      <c r="J35" s="33">
        <v>0</v>
      </c>
      <c r="K35" s="23">
        <v>0</v>
      </c>
      <c r="L35" s="23">
        <v>0</v>
      </c>
      <c r="M35" s="23">
        <v>0</v>
      </c>
      <c r="N35" s="23">
        <v>0</v>
      </c>
      <c r="O35" s="89" t="s">
        <v>62</v>
      </c>
    </row>
    <row r="36" spans="1:18" ht="33.75" customHeight="1" x14ac:dyDescent="0.3">
      <c r="A36" s="88"/>
      <c r="B36" s="88"/>
      <c r="C36" s="102">
        <f>SUM(C27:C35)</f>
        <v>1530</v>
      </c>
      <c r="D36" s="102">
        <f>SUM(D27:D35)</f>
        <v>0</v>
      </c>
      <c r="E36" s="102">
        <f t="shared" ref="E36:N36" si="6">SUM(E27:E35)</f>
        <v>0</v>
      </c>
      <c r="F36" s="102">
        <f t="shared" si="6"/>
        <v>0</v>
      </c>
      <c r="G36" s="102">
        <f t="shared" si="6"/>
        <v>1530</v>
      </c>
      <c r="H36" s="102">
        <f t="shared" si="6"/>
        <v>1430</v>
      </c>
      <c r="I36" s="102">
        <f t="shared" si="6"/>
        <v>1430</v>
      </c>
      <c r="J36" s="26">
        <f t="shared" si="6"/>
        <v>0</v>
      </c>
      <c r="K36" s="26">
        <f t="shared" si="6"/>
        <v>0</v>
      </c>
      <c r="L36" s="26">
        <f t="shared" si="6"/>
        <v>0</v>
      </c>
      <c r="M36" s="26">
        <f t="shared" si="6"/>
        <v>0</v>
      </c>
      <c r="N36" s="26">
        <f t="shared" si="6"/>
        <v>0</v>
      </c>
      <c r="O36" s="89"/>
    </row>
    <row r="37" spans="1:18" s="17" customFormat="1" ht="26.25" customHeight="1" x14ac:dyDescent="0.3">
      <c r="A37" s="223" t="s">
        <v>74</v>
      </c>
      <c r="B37" s="224"/>
      <c r="C37" s="224"/>
      <c r="D37" s="224"/>
      <c r="E37" s="224"/>
      <c r="F37" s="224"/>
      <c r="G37" s="224"/>
      <c r="H37" s="224"/>
      <c r="I37" s="224"/>
      <c r="J37" s="224"/>
      <c r="K37" s="224"/>
      <c r="L37" s="224"/>
      <c r="M37" s="224"/>
      <c r="N37" s="224"/>
      <c r="O37" s="225"/>
    </row>
    <row r="38" spans="1:18" ht="100.5" customHeight="1" x14ac:dyDescent="0.3">
      <c r="A38" s="88" t="s">
        <v>63</v>
      </c>
      <c r="B38" s="101" t="s">
        <v>129</v>
      </c>
      <c r="C38" s="102">
        <v>100</v>
      </c>
      <c r="D38" s="102">
        <f t="shared" ref="D38:D43" si="7">F38+J38+L38+N38</f>
        <v>0</v>
      </c>
      <c r="E38" s="103">
        <v>0</v>
      </c>
      <c r="F38" s="103">
        <v>0</v>
      </c>
      <c r="G38" s="103">
        <v>100</v>
      </c>
      <c r="H38" s="103">
        <v>100</v>
      </c>
      <c r="I38" s="103">
        <v>100</v>
      </c>
      <c r="J38" s="33">
        <v>0</v>
      </c>
      <c r="K38" s="23">
        <v>0</v>
      </c>
      <c r="L38" s="23">
        <v>0</v>
      </c>
      <c r="M38" s="23">
        <v>0</v>
      </c>
      <c r="N38" s="23">
        <v>0</v>
      </c>
      <c r="O38" s="89" t="s">
        <v>64</v>
      </c>
    </row>
    <row r="39" spans="1:18" ht="118.5" customHeight="1" x14ac:dyDescent="0.3">
      <c r="A39" s="88" t="s">
        <v>65</v>
      </c>
      <c r="B39" s="88"/>
      <c r="C39" s="26">
        <f>E39+G39</f>
        <v>4103.7</v>
      </c>
      <c r="D39" s="26">
        <f t="shared" si="7"/>
        <v>3462.75</v>
      </c>
      <c r="E39" s="23">
        <v>4103.7</v>
      </c>
      <c r="F39" s="23">
        <v>3462.75</v>
      </c>
      <c r="G39" s="23">
        <v>0</v>
      </c>
      <c r="H39" s="23">
        <v>0</v>
      </c>
      <c r="I39" s="33">
        <v>0</v>
      </c>
      <c r="J39" s="33">
        <v>0</v>
      </c>
      <c r="K39" s="23">
        <v>0</v>
      </c>
      <c r="L39" s="23">
        <v>0</v>
      </c>
      <c r="M39" s="23">
        <v>0</v>
      </c>
      <c r="N39" s="23">
        <v>0</v>
      </c>
      <c r="O39" s="87" t="s">
        <v>109</v>
      </c>
    </row>
    <row r="40" spans="1:18" ht="51" customHeight="1" x14ac:dyDescent="0.3">
      <c r="A40" s="88" t="s">
        <v>66</v>
      </c>
      <c r="B40" s="101" t="s">
        <v>136</v>
      </c>
      <c r="C40" s="102">
        <f t="shared" ref="C40:C43" si="8">E40+G40</f>
        <v>400</v>
      </c>
      <c r="D40" s="102">
        <f t="shared" si="7"/>
        <v>0</v>
      </c>
      <c r="E40" s="103">
        <v>0</v>
      </c>
      <c r="F40" s="103">
        <v>0</v>
      </c>
      <c r="G40" s="103">
        <v>400</v>
      </c>
      <c r="H40" s="103">
        <v>400</v>
      </c>
      <c r="I40" s="103">
        <v>400</v>
      </c>
      <c r="J40" s="33">
        <v>0</v>
      </c>
      <c r="K40" s="23">
        <v>0</v>
      </c>
      <c r="L40" s="23">
        <v>0</v>
      </c>
      <c r="M40" s="23">
        <v>0</v>
      </c>
      <c r="N40" s="23">
        <v>0</v>
      </c>
      <c r="O40" s="89" t="s">
        <v>67</v>
      </c>
    </row>
    <row r="41" spans="1:18" ht="82.5" customHeight="1" x14ac:dyDescent="0.3">
      <c r="A41" s="88" t="s">
        <v>138</v>
      </c>
      <c r="B41" s="101" t="s">
        <v>136</v>
      </c>
      <c r="C41" s="102">
        <f t="shared" si="8"/>
        <v>100</v>
      </c>
      <c r="D41" s="102">
        <f t="shared" si="7"/>
        <v>0</v>
      </c>
      <c r="E41" s="103">
        <v>0</v>
      </c>
      <c r="F41" s="103">
        <v>0</v>
      </c>
      <c r="G41" s="103">
        <v>100</v>
      </c>
      <c r="H41" s="103">
        <v>100</v>
      </c>
      <c r="I41" s="103">
        <v>100</v>
      </c>
      <c r="J41" s="33">
        <v>0</v>
      </c>
      <c r="K41" s="23">
        <v>0</v>
      </c>
      <c r="L41" s="23">
        <v>0</v>
      </c>
      <c r="M41" s="23">
        <v>0</v>
      </c>
      <c r="N41" s="23">
        <v>0</v>
      </c>
      <c r="O41" s="89" t="s">
        <v>68</v>
      </c>
      <c r="R41" s="36"/>
    </row>
    <row r="42" spans="1:18" ht="176.25" customHeight="1" x14ac:dyDescent="0.3">
      <c r="A42" s="88" t="s">
        <v>69</v>
      </c>
      <c r="B42" s="101" t="s">
        <v>136</v>
      </c>
      <c r="C42" s="102">
        <f t="shared" si="8"/>
        <v>50</v>
      </c>
      <c r="D42" s="102">
        <f t="shared" si="7"/>
        <v>0</v>
      </c>
      <c r="E42" s="103">
        <v>0</v>
      </c>
      <c r="F42" s="103">
        <v>0</v>
      </c>
      <c r="G42" s="103">
        <v>50</v>
      </c>
      <c r="H42" s="103">
        <v>50</v>
      </c>
      <c r="I42" s="103">
        <v>50</v>
      </c>
      <c r="J42" s="33">
        <v>0</v>
      </c>
      <c r="K42" s="23">
        <v>0</v>
      </c>
      <c r="L42" s="23">
        <v>0</v>
      </c>
      <c r="M42" s="23">
        <v>0</v>
      </c>
      <c r="N42" s="23">
        <v>0</v>
      </c>
      <c r="O42" s="89" t="s">
        <v>70</v>
      </c>
    </row>
    <row r="43" spans="1:18" ht="159" customHeight="1" x14ac:dyDescent="0.3">
      <c r="A43" s="88" t="s">
        <v>71</v>
      </c>
      <c r="B43" s="101" t="s">
        <v>140</v>
      </c>
      <c r="C43" s="102">
        <f t="shared" si="8"/>
        <v>100</v>
      </c>
      <c r="D43" s="102">
        <f t="shared" si="7"/>
        <v>0</v>
      </c>
      <c r="E43" s="103">
        <v>0</v>
      </c>
      <c r="F43" s="103">
        <v>0</v>
      </c>
      <c r="G43" s="103">
        <v>100</v>
      </c>
      <c r="H43" s="103">
        <v>100</v>
      </c>
      <c r="I43" s="103">
        <v>100</v>
      </c>
      <c r="J43" s="33">
        <v>0</v>
      </c>
      <c r="K43" s="23">
        <v>0</v>
      </c>
      <c r="L43" s="23">
        <v>0</v>
      </c>
      <c r="M43" s="23">
        <v>0</v>
      </c>
      <c r="N43" s="23">
        <v>0</v>
      </c>
      <c r="O43" s="89" t="s">
        <v>72</v>
      </c>
    </row>
    <row r="44" spans="1:18" ht="23.25" customHeight="1" x14ac:dyDescent="0.3">
      <c r="A44" s="88"/>
      <c r="B44" s="88"/>
      <c r="C44" s="25">
        <f>SUM(C38:C43)</f>
        <v>4853.7</v>
      </c>
      <c r="D44" s="25">
        <f t="shared" ref="D44:N44" si="9">SUM(D38:D43)</f>
        <v>3462.75</v>
      </c>
      <c r="E44" s="25">
        <f t="shared" si="9"/>
        <v>4103.7</v>
      </c>
      <c r="F44" s="25">
        <f t="shared" si="9"/>
        <v>3462.75</v>
      </c>
      <c r="G44" s="25">
        <f t="shared" si="9"/>
        <v>750</v>
      </c>
      <c r="H44" s="25">
        <f t="shared" si="9"/>
        <v>750</v>
      </c>
      <c r="I44" s="25">
        <f t="shared" si="9"/>
        <v>750</v>
      </c>
      <c r="J44" s="25">
        <f t="shared" si="9"/>
        <v>0</v>
      </c>
      <c r="K44" s="25">
        <f t="shared" si="9"/>
        <v>0</v>
      </c>
      <c r="L44" s="25">
        <f t="shared" si="9"/>
        <v>0</v>
      </c>
      <c r="M44" s="25">
        <f t="shared" si="9"/>
        <v>0</v>
      </c>
      <c r="N44" s="25">
        <f t="shared" si="9"/>
        <v>0</v>
      </c>
      <c r="O44" s="89"/>
    </row>
    <row r="45" spans="1:18" s="17" customFormat="1" ht="29.25" customHeight="1" x14ac:dyDescent="0.3">
      <c r="A45" s="223" t="s">
        <v>75</v>
      </c>
      <c r="B45" s="224"/>
      <c r="C45" s="224"/>
      <c r="D45" s="224"/>
      <c r="E45" s="224"/>
      <c r="F45" s="224"/>
      <c r="G45" s="224"/>
      <c r="H45" s="224"/>
      <c r="I45" s="224"/>
      <c r="J45" s="224"/>
      <c r="K45" s="224"/>
      <c r="L45" s="224"/>
      <c r="M45" s="224"/>
      <c r="N45" s="224"/>
      <c r="O45" s="225"/>
    </row>
    <row r="46" spans="1:18" ht="281.25" x14ac:dyDescent="0.3">
      <c r="A46" s="88" t="s">
        <v>76</v>
      </c>
      <c r="B46" s="110"/>
      <c r="C46" s="62">
        <v>819</v>
      </c>
      <c r="D46" s="62">
        <f t="shared" ref="D46:D53" si="10">F46+J46+L46+N46</f>
        <v>204.952</v>
      </c>
      <c r="E46" s="23">
        <v>0</v>
      </c>
      <c r="F46" s="23">
        <v>0</v>
      </c>
      <c r="G46" s="27">
        <v>819</v>
      </c>
      <c r="H46" s="65">
        <f>819-205</f>
        <v>614</v>
      </c>
      <c r="I46" s="65">
        <f>819-205</f>
        <v>614</v>
      </c>
      <c r="J46" s="65">
        <f>5+48+16.5+1.7+3+9.2+43.11+28.8+4.04+5.22+14.952+6.269+8.37+5.322+5.469</f>
        <v>204.952</v>
      </c>
      <c r="K46" s="23">
        <v>0</v>
      </c>
      <c r="L46" s="23">
        <v>0</v>
      </c>
      <c r="M46" s="23">
        <v>0</v>
      </c>
      <c r="N46" s="23">
        <v>0</v>
      </c>
      <c r="O46" s="89" t="s">
        <v>77</v>
      </c>
    </row>
    <row r="47" spans="1:18" ht="68.25" customHeight="1" x14ac:dyDescent="0.3">
      <c r="A47" s="88" t="s">
        <v>78</v>
      </c>
      <c r="B47" s="110"/>
      <c r="C47" s="62">
        <f t="shared" ref="C47" si="11">E47+G47</f>
        <v>67</v>
      </c>
      <c r="D47" s="62">
        <f t="shared" si="10"/>
        <v>0</v>
      </c>
      <c r="E47" s="63">
        <v>0</v>
      </c>
      <c r="F47" s="63">
        <v>0</v>
      </c>
      <c r="G47" s="63">
        <v>67</v>
      </c>
      <c r="H47" s="65">
        <v>67</v>
      </c>
      <c r="I47" s="65">
        <v>67</v>
      </c>
      <c r="J47" s="65">
        <v>0</v>
      </c>
      <c r="K47" s="23">
        <v>0</v>
      </c>
      <c r="L47" s="23">
        <v>0</v>
      </c>
      <c r="M47" s="23">
        <v>0</v>
      </c>
      <c r="N47" s="23">
        <v>0</v>
      </c>
      <c r="O47" s="86" t="s">
        <v>126</v>
      </c>
    </row>
    <row r="48" spans="1:18" ht="84" customHeight="1" x14ac:dyDescent="0.3">
      <c r="A48" s="88" t="s">
        <v>80</v>
      </c>
      <c r="B48" s="110"/>
      <c r="C48" s="62">
        <v>60</v>
      </c>
      <c r="D48" s="62">
        <f t="shared" si="10"/>
        <v>0</v>
      </c>
      <c r="E48" s="23">
        <v>0</v>
      </c>
      <c r="F48" s="23">
        <v>0</v>
      </c>
      <c r="G48" s="27">
        <v>60</v>
      </c>
      <c r="H48" s="65">
        <v>60</v>
      </c>
      <c r="I48" s="65">
        <v>60</v>
      </c>
      <c r="J48" s="65">
        <v>0</v>
      </c>
      <c r="K48" s="23">
        <v>0</v>
      </c>
      <c r="L48" s="23">
        <v>0</v>
      </c>
      <c r="M48" s="23">
        <v>0</v>
      </c>
      <c r="N48" s="23">
        <v>0</v>
      </c>
      <c r="O48" s="89" t="s">
        <v>79</v>
      </c>
    </row>
    <row r="49" spans="1:19" ht="150" customHeight="1" x14ac:dyDescent="0.3">
      <c r="A49" s="88" t="s">
        <v>81</v>
      </c>
      <c r="B49" s="110"/>
      <c r="C49" s="62">
        <v>20</v>
      </c>
      <c r="D49" s="62">
        <f t="shared" si="10"/>
        <v>0</v>
      </c>
      <c r="E49" s="63">
        <v>0</v>
      </c>
      <c r="F49" s="63">
        <v>0</v>
      </c>
      <c r="G49" s="63">
        <v>20</v>
      </c>
      <c r="H49" s="65">
        <v>20</v>
      </c>
      <c r="I49" s="65">
        <v>20</v>
      </c>
      <c r="J49" s="65">
        <v>0</v>
      </c>
      <c r="K49" s="23">
        <v>0</v>
      </c>
      <c r="L49" s="23">
        <v>0</v>
      </c>
      <c r="M49" s="23">
        <v>0</v>
      </c>
      <c r="N49" s="23">
        <v>0</v>
      </c>
      <c r="O49" s="87" t="s">
        <v>82</v>
      </c>
    </row>
    <row r="50" spans="1:19" ht="129" customHeight="1" x14ac:dyDescent="0.3">
      <c r="A50" s="88" t="s">
        <v>83</v>
      </c>
      <c r="B50" s="110"/>
      <c r="C50" s="62">
        <f t="shared" ref="C50:C51" si="12">E50+G50</f>
        <v>150</v>
      </c>
      <c r="D50" s="62">
        <f t="shared" si="10"/>
        <v>92.435000000000002</v>
      </c>
      <c r="E50" s="63">
        <v>0</v>
      </c>
      <c r="F50" s="63">
        <v>0</v>
      </c>
      <c r="G50" s="62">
        <v>150</v>
      </c>
      <c r="H50" s="65">
        <v>105</v>
      </c>
      <c r="I50" s="65">
        <v>105</v>
      </c>
      <c r="J50" s="109">
        <f>29.699+62.736</f>
        <v>92.435000000000002</v>
      </c>
      <c r="K50" s="23">
        <v>0</v>
      </c>
      <c r="L50" s="23">
        <v>0</v>
      </c>
      <c r="M50" s="23">
        <v>0</v>
      </c>
      <c r="N50" s="23">
        <v>0</v>
      </c>
      <c r="O50" s="86" t="s">
        <v>125</v>
      </c>
    </row>
    <row r="51" spans="1:19" ht="93.75" customHeight="1" x14ac:dyDescent="0.3">
      <c r="A51" s="88" t="s">
        <v>84</v>
      </c>
      <c r="B51" s="110"/>
      <c r="C51" s="62">
        <f t="shared" si="12"/>
        <v>350</v>
      </c>
      <c r="D51" s="62">
        <f t="shared" si="10"/>
        <v>240</v>
      </c>
      <c r="E51" s="62">
        <v>0</v>
      </c>
      <c r="F51" s="62">
        <v>0</v>
      </c>
      <c r="G51" s="62">
        <v>350</v>
      </c>
      <c r="H51" s="109">
        <v>350</v>
      </c>
      <c r="I51" s="109">
        <v>350</v>
      </c>
      <c r="J51" s="109">
        <v>240</v>
      </c>
      <c r="K51" s="26">
        <v>0</v>
      </c>
      <c r="L51" s="26">
        <v>0</v>
      </c>
      <c r="M51" s="26">
        <v>0</v>
      </c>
      <c r="N51" s="26">
        <v>0</v>
      </c>
      <c r="O51" s="85" t="s">
        <v>123</v>
      </c>
    </row>
    <row r="52" spans="1:19" ht="75" x14ac:dyDescent="0.3">
      <c r="A52" s="88" t="s">
        <v>85</v>
      </c>
      <c r="B52" s="110"/>
      <c r="C52" s="62">
        <v>40</v>
      </c>
      <c r="D52" s="62">
        <f t="shared" si="10"/>
        <v>40</v>
      </c>
      <c r="E52" s="62">
        <v>0</v>
      </c>
      <c r="F52" s="62">
        <v>0</v>
      </c>
      <c r="G52" s="62">
        <v>40</v>
      </c>
      <c r="H52" s="109">
        <v>40</v>
      </c>
      <c r="I52" s="109">
        <v>40</v>
      </c>
      <c r="J52" s="65">
        <v>40</v>
      </c>
      <c r="K52" s="26">
        <v>0</v>
      </c>
      <c r="L52" s="26">
        <v>0</v>
      </c>
      <c r="M52" s="26">
        <v>0</v>
      </c>
      <c r="N52" s="26">
        <v>0</v>
      </c>
      <c r="O52" s="92" t="s">
        <v>124</v>
      </c>
    </row>
    <row r="53" spans="1:19" ht="127.5" customHeight="1" x14ac:dyDescent="0.3">
      <c r="A53" s="88" t="s">
        <v>86</v>
      </c>
      <c r="B53" s="110"/>
      <c r="C53" s="62">
        <v>20</v>
      </c>
      <c r="D53" s="62">
        <f t="shared" si="10"/>
        <v>0</v>
      </c>
      <c r="E53" s="62">
        <v>0</v>
      </c>
      <c r="F53" s="62">
        <v>0</v>
      </c>
      <c r="G53" s="62">
        <v>20</v>
      </c>
      <c r="H53" s="109">
        <v>20</v>
      </c>
      <c r="I53" s="109">
        <v>20</v>
      </c>
      <c r="J53" s="65">
        <v>0</v>
      </c>
      <c r="K53" s="26">
        <v>0</v>
      </c>
      <c r="L53" s="26">
        <v>0</v>
      </c>
      <c r="M53" s="26">
        <v>0</v>
      </c>
      <c r="N53" s="26">
        <v>0</v>
      </c>
      <c r="O53" s="93" t="s">
        <v>139</v>
      </c>
      <c r="R53" s="71"/>
    </row>
    <row r="54" spans="1:19" s="18" customFormat="1" x14ac:dyDescent="0.3">
      <c r="A54" s="94" t="s">
        <v>23</v>
      </c>
      <c r="B54" s="94"/>
      <c r="C54" s="28">
        <f>SUM(C46:C53)</f>
        <v>1526</v>
      </c>
      <c r="D54" s="28">
        <f t="shared" ref="D54:N54" si="13">SUM(D46:D53)</f>
        <v>577.38699999999994</v>
      </c>
      <c r="E54" s="28">
        <f t="shared" si="13"/>
        <v>0</v>
      </c>
      <c r="F54" s="28">
        <f t="shared" si="13"/>
        <v>0</v>
      </c>
      <c r="G54" s="28">
        <f t="shared" si="13"/>
        <v>1526</v>
      </c>
      <c r="H54" s="28">
        <f t="shared" si="13"/>
        <v>1276</v>
      </c>
      <c r="I54" s="28">
        <f t="shared" si="13"/>
        <v>1276</v>
      </c>
      <c r="J54" s="28">
        <f>SUM(J46:J53)</f>
        <v>577.38699999999994</v>
      </c>
      <c r="K54" s="28">
        <f t="shared" si="13"/>
        <v>0</v>
      </c>
      <c r="L54" s="28">
        <f t="shared" si="13"/>
        <v>0</v>
      </c>
      <c r="M54" s="28">
        <f t="shared" si="13"/>
        <v>0</v>
      </c>
      <c r="N54" s="28">
        <f t="shared" si="13"/>
        <v>0</v>
      </c>
      <c r="O54" s="95"/>
    </row>
    <row r="55" spans="1:19" s="17" customFormat="1" x14ac:dyDescent="0.3">
      <c r="A55" s="248" t="s">
        <v>87</v>
      </c>
      <c r="B55" s="249"/>
      <c r="C55" s="249"/>
      <c r="D55" s="249"/>
      <c r="E55" s="249"/>
      <c r="F55" s="249"/>
      <c r="G55" s="249"/>
      <c r="H55" s="249"/>
      <c r="I55" s="249"/>
      <c r="J55" s="249"/>
      <c r="K55" s="249"/>
      <c r="L55" s="249"/>
      <c r="M55" s="249"/>
      <c r="N55" s="249"/>
      <c r="O55" s="249"/>
    </row>
    <row r="56" spans="1:19" s="11" customFormat="1" ht="85.5" customHeight="1" x14ac:dyDescent="0.3">
      <c r="A56" s="46" t="s">
        <v>88</v>
      </c>
      <c r="B56" s="104" t="s">
        <v>128</v>
      </c>
      <c r="C56" s="102">
        <v>300</v>
      </c>
      <c r="D56" s="102">
        <f t="shared" ref="D56:D57" si="14">F56+J56+L56+N56</f>
        <v>0</v>
      </c>
      <c r="E56" s="102">
        <v>0</v>
      </c>
      <c r="F56" s="102">
        <v>0</v>
      </c>
      <c r="G56" s="102">
        <v>300</v>
      </c>
      <c r="H56" s="102">
        <v>300</v>
      </c>
      <c r="I56" s="102">
        <v>300</v>
      </c>
      <c r="J56" s="103">
        <v>0</v>
      </c>
      <c r="K56" s="26">
        <v>0</v>
      </c>
      <c r="L56" s="26">
        <v>0</v>
      </c>
      <c r="M56" s="26">
        <v>0</v>
      </c>
      <c r="N56" s="26">
        <v>0</v>
      </c>
      <c r="O56" s="45" t="s">
        <v>89</v>
      </c>
      <c r="R56" s="90"/>
    </row>
    <row r="57" spans="1:19" s="11" customFormat="1" ht="68.25" customHeight="1" x14ac:dyDescent="0.3">
      <c r="A57" s="47" t="s">
        <v>90</v>
      </c>
      <c r="B57" s="104" t="s">
        <v>137</v>
      </c>
      <c r="C57" s="105">
        <v>20</v>
      </c>
      <c r="D57" s="102">
        <f t="shared" si="14"/>
        <v>0</v>
      </c>
      <c r="E57" s="105">
        <v>0</v>
      </c>
      <c r="F57" s="105">
        <v>0</v>
      </c>
      <c r="G57" s="105">
        <v>20</v>
      </c>
      <c r="H57" s="105">
        <v>20</v>
      </c>
      <c r="I57" s="105">
        <v>20</v>
      </c>
      <c r="J57" s="106">
        <v>0</v>
      </c>
      <c r="K57" s="43">
        <v>0</v>
      </c>
      <c r="L57" s="43">
        <v>0</v>
      </c>
      <c r="M57" s="43">
        <v>0</v>
      </c>
      <c r="N57" s="43">
        <v>0</v>
      </c>
      <c r="O57" s="48" t="s">
        <v>91</v>
      </c>
    </row>
    <row r="58" spans="1:19" s="11" customFormat="1" x14ac:dyDescent="0.3">
      <c r="A58" s="94" t="s">
        <v>23</v>
      </c>
      <c r="B58" s="94"/>
      <c r="C58" s="28">
        <f>SUM(C56:C57)</f>
        <v>320</v>
      </c>
      <c r="D58" s="28">
        <f t="shared" ref="D58:N58" si="15">SUM(D56:D57)</f>
        <v>0</v>
      </c>
      <c r="E58" s="28">
        <f t="shared" si="15"/>
        <v>0</v>
      </c>
      <c r="F58" s="28">
        <f t="shared" si="15"/>
        <v>0</v>
      </c>
      <c r="G58" s="28">
        <f t="shared" si="15"/>
        <v>320</v>
      </c>
      <c r="H58" s="28">
        <f t="shared" si="15"/>
        <v>320</v>
      </c>
      <c r="I58" s="28">
        <f t="shared" si="15"/>
        <v>320</v>
      </c>
      <c r="J58" s="28">
        <f t="shared" si="15"/>
        <v>0</v>
      </c>
      <c r="K58" s="28">
        <f t="shared" si="15"/>
        <v>0</v>
      </c>
      <c r="L58" s="28">
        <f t="shared" si="15"/>
        <v>0</v>
      </c>
      <c r="M58" s="28">
        <f t="shared" si="15"/>
        <v>0</v>
      </c>
      <c r="N58" s="28">
        <f t="shared" si="15"/>
        <v>0</v>
      </c>
      <c r="O58" s="95">
        <f>SUM(O52:O57)</f>
        <v>0</v>
      </c>
    </row>
    <row r="59" spans="1:19" s="17" customFormat="1" ht="33.75" customHeight="1" x14ac:dyDescent="0.3">
      <c r="A59" s="248" t="s">
        <v>92</v>
      </c>
      <c r="B59" s="249"/>
      <c r="C59" s="249"/>
      <c r="D59" s="249"/>
      <c r="E59" s="249"/>
      <c r="F59" s="249"/>
      <c r="G59" s="249"/>
      <c r="H59" s="249"/>
      <c r="I59" s="249"/>
      <c r="J59" s="249"/>
      <c r="K59" s="249"/>
      <c r="L59" s="249"/>
      <c r="M59" s="249"/>
      <c r="N59" s="249"/>
      <c r="O59" s="249"/>
    </row>
    <row r="60" spans="1:19" ht="56.25" x14ac:dyDescent="0.3">
      <c r="A60" s="91" t="s">
        <v>93</v>
      </c>
      <c r="B60" s="91"/>
      <c r="C60" s="62">
        <f t="shared" ref="C60:C64" si="16">E60+G60</f>
        <v>291330.3</v>
      </c>
      <c r="D60" s="62">
        <f>F60+J60+L60+N60</f>
        <v>209951.25</v>
      </c>
      <c r="E60" s="44">
        <v>0</v>
      </c>
      <c r="F60" s="44">
        <v>0</v>
      </c>
      <c r="G60" s="61">
        <v>291330.3</v>
      </c>
      <c r="H60" s="113">
        <v>300868</v>
      </c>
      <c r="I60" s="61">
        <v>300868</v>
      </c>
      <c r="J60" s="61">
        <v>160564.79999999999</v>
      </c>
      <c r="K60" s="44">
        <v>0</v>
      </c>
      <c r="L60" s="44">
        <v>0</v>
      </c>
      <c r="M60" s="67">
        <v>93751.5</v>
      </c>
      <c r="N60" s="67">
        <v>49386.45</v>
      </c>
      <c r="O60" s="96" t="s">
        <v>95</v>
      </c>
      <c r="P60" s="36"/>
      <c r="Q60" s="13"/>
      <c r="R60" s="36"/>
    </row>
    <row r="61" spans="1:19" ht="60.75" customHeight="1" x14ac:dyDescent="0.3">
      <c r="A61" s="91" t="s">
        <v>94</v>
      </c>
      <c r="B61" s="91"/>
      <c r="C61" s="62">
        <f t="shared" si="16"/>
        <v>22893</v>
      </c>
      <c r="D61" s="62">
        <f t="shared" ref="D61:D64" si="17">F61+J61+L61+N61</f>
        <v>13631.35</v>
      </c>
      <c r="E61" s="44">
        <v>0</v>
      </c>
      <c r="F61" s="44">
        <v>0</v>
      </c>
      <c r="G61" s="61">
        <v>22893</v>
      </c>
      <c r="H61" s="113">
        <v>23110</v>
      </c>
      <c r="I61" s="61">
        <v>23110</v>
      </c>
      <c r="J61" s="61">
        <v>13029.35</v>
      </c>
      <c r="K61" s="44">
        <v>0</v>
      </c>
      <c r="L61" s="44">
        <v>0</v>
      </c>
      <c r="M61" s="67">
        <v>602</v>
      </c>
      <c r="N61" s="67">
        <v>602</v>
      </c>
      <c r="O61" s="96" t="s">
        <v>95</v>
      </c>
      <c r="P61" s="36"/>
      <c r="Q61" s="13"/>
    </row>
    <row r="62" spans="1:19" ht="51.75" customHeight="1" x14ac:dyDescent="0.3">
      <c r="A62" s="91" t="s">
        <v>96</v>
      </c>
      <c r="B62" s="91"/>
      <c r="C62" s="62">
        <f t="shared" si="16"/>
        <v>217</v>
      </c>
      <c r="D62" s="62">
        <f t="shared" si="17"/>
        <v>50</v>
      </c>
      <c r="E62" s="44">
        <v>0</v>
      </c>
      <c r="F62" s="44">
        <v>0</v>
      </c>
      <c r="G62" s="61">
        <v>217</v>
      </c>
      <c r="H62" s="113">
        <v>50</v>
      </c>
      <c r="I62" s="61">
        <v>50</v>
      </c>
      <c r="J62" s="61">
        <v>50</v>
      </c>
      <c r="K62" s="44">
        <v>0</v>
      </c>
      <c r="L62" s="44">
        <v>0</v>
      </c>
      <c r="M62" s="67">
        <v>0</v>
      </c>
      <c r="N62" s="67">
        <v>0</v>
      </c>
      <c r="O62" s="96" t="s">
        <v>111</v>
      </c>
      <c r="P62" s="36"/>
      <c r="Q62" s="13"/>
      <c r="S62" s="37">
        <f>H31+H46+H47+H48+H49+H50+H51+H52+H53</f>
        <v>1276</v>
      </c>
    </row>
    <row r="63" spans="1:19" ht="195" customHeight="1" x14ac:dyDescent="0.3">
      <c r="A63" s="91" t="s">
        <v>97</v>
      </c>
      <c r="B63" s="91" t="s">
        <v>131</v>
      </c>
      <c r="C63" s="62">
        <f t="shared" si="16"/>
        <v>56334.439999999995</v>
      </c>
      <c r="D63" s="62">
        <f t="shared" si="17"/>
        <v>18304.400000000001</v>
      </c>
      <c r="E63" s="67">
        <v>55771.1</v>
      </c>
      <c r="F63" s="67">
        <v>18121.400000000001</v>
      </c>
      <c r="G63" s="61">
        <v>563.34</v>
      </c>
      <c r="H63" s="113">
        <v>563.34</v>
      </c>
      <c r="I63" s="61">
        <v>563.34</v>
      </c>
      <c r="J63" s="61">
        <v>183</v>
      </c>
      <c r="K63" s="44">
        <v>0</v>
      </c>
      <c r="L63" s="44">
        <v>0</v>
      </c>
      <c r="M63" s="67">
        <v>0</v>
      </c>
      <c r="N63" s="67">
        <v>0</v>
      </c>
      <c r="O63" s="69" t="s">
        <v>108</v>
      </c>
      <c r="P63" s="36"/>
      <c r="Q63" s="13"/>
    </row>
    <row r="64" spans="1:19" ht="278.25" customHeight="1" x14ac:dyDescent="0.3">
      <c r="A64" s="91" t="s">
        <v>98</v>
      </c>
      <c r="B64" s="91" t="s">
        <v>130</v>
      </c>
      <c r="C64" s="62">
        <f t="shared" si="16"/>
        <v>3950</v>
      </c>
      <c r="D64" s="62">
        <f t="shared" si="17"/>
        <v>0</v>
      </c>
      <c r="E64" s="67">
        <v>0</v>
      </c>
      <c r="F64" s="67">
        <v>0</v>
      </c>
      <c r="G64" s="61">
        <v>3950</v>
      </c>
      <c r="H64" s="113">
        <v>3950</v>
      </c>
      <c r="I64" s="61">
        <v>3950</v>
      </c>
      <c r="J64" s="61">
        <v>0</v>
      </c>
      <c r="K64" s="44">
        <v>0</v>
      </c>
      <c r="L64" s="44">
        <v>0</v>
      </c>
      <c r="M64" s="44">
        <v>0</v>
      </c>
      <c r="N64" s="44">
        <v>0</v>
      </c>
      <c r="O64" s="69" t="s">
        <v>110</v>
      </c>
      <c r="P64" s="36"/>
      <c r="Q64" s="13"/>
      <c r="R64" s="37">
        <f>C27+C28+C29+C30+C32+C33+C34+C35+C38+C40+C41+C42+C43+C56+C57+C67</f>
        <v>2800</v>
      </c>
    </row>
    <row r="65" spans="1:18" ht="21" customHeight="1" x14ac:dyDescent="0.3">
      <c r="A65" s="91" t="s">
        <v>23</v>
      </c>
      <c r="B65" s="91"/>
      <c r="C65" s="42">
        <f>SUM(C60:C64)</f>
        <v>374724.74</v>
      </c>
      <c r="D65" s="42">
        <f t="shared" ref="D65:N65" si="18">SUM(D60:D64)</f>
        <v>241937</v>
      </c>
      <c r="E65" s="42">
        <f t="shared" si="18"/>
        <v>55771.1</v>
      </c>
      <c r="F65" s="42">
        <f t="shared" si="18"/>
        <v>18121.400000000001</v>
      </c>
      <c r="G65" s="42">
        <f t="shared" si="18"/>
        <v>318953.64</v>
      </c>
      <c r="H65" s="42">
        <f t="shared" si="18"/>
        <v>328541.34000000003</v>
      </c>
      <c r="I65" s="42">
        <f t="shared" si="18"/>
        <v>328541.34000000003</v>
      </c>
      <c r="J65" s="42">
        <f t="shared" si="18"/>
        <v>173827.15</v>
      </c>
      <c r="K65" s="42">
        <f t="shared" si="18"/>
        <v>0</v>
      </c>
      <c r="L65" s="42">
        <f t="shared" si="18"/>
        <v>0</v>
      </c>
      <c r="M65" s="42">
        <f t="shared" si="18"/>
        <v>94353.5</v>
      </c>
      <c r="N65" s="42">
        <f t="shared" si="18"/>
        <v>49988.45</v>
      </c>
      <c r="O65" s="96"/>
      <c r="P65" s="36"/>
      <c r="Q65" s="13"/>
    </row>
    <row r="66" spans="1:18" s="17" customFormat="1" ht="27.75" customHeight="1" x14ac:dyDescent="0.3">
      <c r="A66" s="250" t="s">
        <v>99</v>
      </c>
      <c r="B66" s="251"/>
      <c r="C66" s="251"/>
      <c r="D66" s="251"/>
      <c r="E66" s="251"/>
      <c r="F66" s="251"/>
      <c r="G66" s="251"/>
      <c r="H66" s="251"/>
      <c r="I66" s="251"/>
      <c r="J66" s="251"/>
      <c r="K66" s="251"/>
      <c r="L66" s="251"/>
      <c r="M66" s="251"/>
      <c r="N66" s="251"/>
      <c r="O66" s="252"/>
    </row>
    <row r="67" spans="1:18" ht="117" customHeight="1" x14ac:dyDescent="0.3">
      <c r="A67" s="91" t="s">
        <v>100</v>
      </c>
      <c r="B67" s="108" t="s">
        <v>132</v>
      </c>
      <c r="C67" s="102">
        <f t="shared" ref="C67" si="19">E67+G67</f>
        <v>300</v>
      </c>
      <c r="D67" s="102">
        <f t="shared" ref="D67" si="20">F67+J67+L67+N67</f>
        <v>0</v>
      </c>
      <c r="E67" s="106">
        <v>0</v>
      </c>
      <c r="F67" s="106">
        <v>0</v>
      </c>
      <c r="G67" s="105">
        <v>300</v>
      </c>
      <c r="H67" s="105">
        <v>300</v>
      </c>
      <c r="I67" s="105">
        <v>300</v>
      </c>
      <c r="J67" s="105">
        <v>0</v>
      </c>
      <c r="K67" s="44">
        <v>0</v>
      </c>
      <c r="L67" s="44">
        <v>0</v>
      </c>
      <c r="M67" s="44">
        <v>0</v>
      </c>
      <c r="N67" s="44">
        <v>0</v>
      </c>
      <c r="O67" s="97"/>
      <c r="P67" s="36"/>
      <c r="Q67" s="13"/>
      <c r="R67" s="36">
        <f>C31+C46+C47+C48+C49+C50+C51+C52+C53</f>
        <v>1626</v>
      </c>
    </row>
    <row r="68" spans="1:18" s="18" customFormat="1" x14ac:dyDescent="0.3">
      <c r="A68" s="98" t="s">
        <v>23</v>
      </c>
      <c r="B68" s="98"/>
      <c r="C68" s="28">
        <f t="shared" ref="C68:N68" si="21">SUM(C67:C67)</f>
        <v>300</v>
      </c>
      <c r="D68" s="28">
        <f t="shared" si="21"/>
        <v>0</v>
      </c>
      <c r="E68" s="28">
        <f t="shared" si="21"/>
        <v>0</v>
      </c>
      <c r="F68" s="28">
        <f t="shared" si="21"/>
        <v>0</v>
      </c>
      <c r="G68" s="28">
        <f t="shared" si="21"/>
        <v>300</v>
      </c>
      <c r="H68" s="28">
        <f t="shared" si="21"/>
        <v>300</v>
      </c>
      <c r="I68" s="28">
        <f t="shared" si="21"/>
        <v>300</v>
      </c>
      <c r="J68" s="28">
        <f t="shared" si="21"/>
        <v>0</v>
      </c>
      <c r="K68" s="28">
        <f t="shared" si="21"/>
        <v>0</v>
      </c>
      <c r="L68" s="28">
        <f t="shared" si="21"/>
        <v>0</v>
      </c>
      <c r="M68" s="28">
        <f t="shared" si="21"/>
        <v>0</v>
      </c>
      <c r="N68" s="28">
        <f t="shared" si="21"/>
        <v>0</v>
      </c>
      <c r="O68" s="99"/>
      <c r="P68" s="37"/>
      <c r="Q68" s="37"/>
      <c r="R68" s="18">
        <v>1276</v>
      </c>
    </row>
    <row r="69" spans="1:18" s="18" customFormat="1" x14ac:dyDescent="0.3">
      <c r="A69" s="100" t="s">
        <v>104</v>
      </c>
      <c r="B69" s="100"/>
      <c r="C69" s="28">
        <f>C68+C65+C58+C54+C44+C36</f>
        <v>383254.44</v>
      </c>
      <c r="D69" s="28">
        <f t="shared" ref="D69:N69" si="22">D68+D65+D58+D54+D44+D36</f>
        <v>245977.13699999999</v>
      </c>
      <c r="E69" s="28">
        <f t="shared" si="22"/>
        <v>59874.799999999996</v>
      </c>
      <c r="F69" s="28">
        <f t="shared" si="22"/>
        <v>21584.15</v>
      </c>
      <c r="G69" s="28">
        <f t="shared" si="22"/>
        <v>323379.64</v>
      </c>
      <c r="H69" s="28">
        <f t="shared" si="22"/>
        <v>332617.34000000003</v>
      </c>
      <c r="I69" s="28">
        <f t="shared" si="22"/>
        <v>332617.34000000003</v>
      </c>
      <c r="J69" s="28">
        <f t="shared" si="22"/>
        <v>174404.53699999998</v>
      </c>
      <c r="K69" s="28">
        <f t="shared" si="22"/>
        <v>0</v>
      </c>
      <c r="L69" s="28">
        <f t="shared" si="22"/>
        <v>0</v>
      </c>
      <c r="M69" s="28">
        <f t="shared" si="22"/>
        <v>94353.5</v>
      </c>
      <c r="N69" s="28">
        <f t="shared" si="22"/>
        <v>49988.45</v>
      </c>
      <c r="O69" s="99"/>
      <c r="P69" s="37"/>
      <c r="Q69" s="37"/>
      <c r="R69" s="37">
        <f>R67-R68</f>
        <v>350</v>
      </c>
    </row>
    <row r="70" spans="1:18" s="16" customFormat="1" x14ac:dyDescent="0.3">
      <c r="A70" s="253" t="s">
        <v>101</v>
      </c>
      <c r="B70" s="254"/>
      <c r="C70" s="254"/>
      <c r="D70" s="254"/>
      <c r="E70" s="254"/>
      <c r="F70" s="254"/>
      <c r="G70" s="254"/>
      <c r="H70" s="254"/>
      <c r="I70" s="254"/>
      <c r="J70" s="254"/>
      <c r="K70" s="254"/>
      <c r="L70" s="254"/>
      <c r="M70" s="254"/>
      <c r="N70" s="254"/>
      <c r="O70" s="255"/>
    </row>
    <row r="71" spans="1:18" s="17" customFormat="1" x14ac:dyDescent="0.3">
      <c r="A71" s="245" t="s">
        <v>102</v>
      </c>
      <c r="B71" s="246"/>
      <c r="C71" s="246"/>
      <c r="D71" s="246"/>
      <c r="E71" s="246"/>
      <c r="F71" s="246"/>
      <c r="G71" s="246"/>
      <c r="H71" s="246"/>
      <c r="I71" s="246"/>
      <c r="J71" s="246"/>
      <c r="K71" s="246"/>
      <c r="L71" s="246"/>
      <c r="M71" s="246"/>
      <c r="N71" s="246"/>
      <c r="O71" s="247"/>
    </row>
    <row r="72" spans="1:18" ht="102.75" customHeight="1" x14ac:dyDescent="0.3">
      <c r="A72" s="88" t="s">
        <v>103</v>
      </c>
      <c r="B72" s="88"/>
      <c r="C72" s="62">
        <f t="shared" ref="C72" si="23">E72+G72</f>
        <v>1100</v>
      </c>
      <c r="D72" s="62">
        <f t="shared" ref="D72" si="24">F72+J72+L72+N72</f>
        <v>350</v>
      </c>
      <c r="E72" s="62">
        <v>0</v>
      </c>
      <c r="F72" s="62">
        <v>0</v>
      </c>
      <c r="G72" s="63">
        <v>1100</v>
      </c>
      <c r="H72" s="65">
        <f>1100+350</f>
        <v>1450</v>
      </c>
      <c r="I72" s="63">
        <f>1100+350</f>
        <v>1450</v>
      </c>
      <c r="J72" s="63">
        <v>350</v>
      </c>
      <c r="K72" s="26">
        <v>0</v>
      </c>
      <c r="L72" s="26">
        <v>0</v>
      </c>
      <c r="M72" s="26">
        <v>0</v>
      </c>
      <c r="N72" s="26">
        <v>0</v>
      </c>
      <c r="O72" s="93" t="s">
        <v>112</v>
      </c>
    </row>
    <row r="73" spans="1:18" s="18" customFormat="1" x14ac:dyDescent="0.3">
      <c r="A73" s="30" t="s">
        <v>23</v>
      </c>
      <c r="B73" s="30"/>
      <c r="C73" s="28">
        <f>SUM(C72)</f>
        <v>1100</v>
      </c>
      <c r="D73" s="28">
        <f t="shared" ref="D73:N73" si="25">SUM(D72)</f>
        <v>350</v>
      </c>
      <c r="E73" s="28">
        <f t="shared" si="25"/>
        <v>0</v>
      </c>
      <c r="F73" s="28">
        <f t="shared" si="25"/>
        <v>0</v>
      </c>
      <c r="G73" s="28">
        <f t="shared" si="25"/>
        <v>1100</v>
      </c>
      <c r="H73" s="28">
        <f t="shared" si="25"/>
        <v>1450</v>
      </c>
      <c r="I73" s="28">
        <f t="shared" si="25"/>
        <v>1450</v>
      </c>
      <c r="J73" s="28">
        <f t="shared" si="25"/>
        <v>350</v>
      </c>
      <c r="K73" s="28">
        <f t="shared" si="25"/>
        <v>0</v>
      </c>
      <c r="L73" s="28">
        <f t="shared" si="25"/>
        <v>0</v>
      </c>
      <c r="M73" s="28">
        <f t="shared" si="25"/>
        <v>0</v>
      </c>
      <c r="N73" s="28">
        <f t="shared" si="25"/>
        <v>0</v>
      </c>
      <c r="O73" s="6"/>
    </row>
    <row r="74" spans="1:18" x14ac:dyDescent="0.3">
      <c r="A74" s="8" t="s">
        <v>18</v>
      </c>
      <c r="B74" s="8"/>
      <c r="C74" s="28">
        <f>C73</f>
        <v>1100</v>
      </c>
      <c r="D74" s="28">
        <f t="shared" ref="D74:N74" si="26">D73</f>
        <v>350</v>
      </c>
      <c r="E74" s="28">
        <f t="shared" si="26"/>
        <v>0</v>
      </c>
      <c r="F74" s="28">
        <f t="shared" si="26"/>
        <v>0</v>
      </c>
      <c r="G74" s="28">
        <f t="shared" si="26"/>
        <v>1100</v>
      </c>
      <c r="H74" s="28">
        <f t="shared" si="26"/>
        <v>1450</v>
      </c>
      <c r="I74" s="28">
        <f t="shared" si="26"/>
        <v>1450</v>
      </c>
      <c r="J74" s="28">
        <f t="shared" si="26"/>
        <v>350</v>
      </c>
      <c r="K74" s="28">
        <f t="shared" si="26"/>
        <v>0</v>
      </c>
      <c r="L74" s="28">
        <f t="shared" si="26"/>
        <v>0</v>
      </c>
      <c r="M74" s="28">
        <f t="shared" si="26"/>
        <v>0</v>
      </c>
      <c r="N74" s="28">
        <f t="shared" si="26"/>
        <v>0</v>
      </c>
      <c r="O74" s="29"/>
    </row>
    <row r="75" spans="1:18" x14ac:dyDescent="0.3">
      <c r="A75" s="31" t="s">
        <v>39</v>
      </c>
      <c r="B75" s="31"/>
      <c r="C75" s="28">
        <f>C24+C69+C74</f>
        <v>1071539.54</v>
      </c>
      <c r="D75" s="28">
        <f t="shared" ref="D75:N75" si="27">D24+D69+D74</f>
        <v>580187.11199999996</v>
      </c>
      <c r="E75" s="28">
        <f t="shared" si="27"/>
        <v>230919.39999999997</v>
      </c>
      <c r="F75" s="28">
        <f t="shared" si="27"/>
        <v>111942.935</v>
      </c>
      <c r="G75" s="28">
        <f t="shared" si="27"/>
        <v>840620.1399999999</v>
      </c>
      <c r="H75" s="28">
        <f t="shared" si="27"/>
        <v>850215.24</v>
      </c>
      <c r="I75" s="28">
        <f t="shared" si="27"/>
        <v>850215.24</v>
      </c>
      <c r="J75" s="28">
        <f t="shared" si="27"/>
        <v>418255.72699999996</v>
      </c>
      <c r="K75" s="28">
        <f t="shared" si="27"/>
        <v>0</v>
      </c>
      <c r="L75" s="28">
        <f t="shared" si="27"/>
        <v>0</v>
      </c>
      <c r="M75" s="28">
        <f t="shared" si="27"/>
        <v>94353.5</v>
      </c>
      <c r="N75" s="28">
        <f t="shared" si="27"/>
        <v>49988.45</v>
      </c>
      <c r="O75" s="29"/>
    </row>
    <row r="77" spans="1:18" x14ac:dyDescent="0.3">
      <c r="C77" s="19"/>
      <c r="E77" s="20"/>
      <c r="F77" s="20"/>
      <c r="G77" s="19"/>
      <c r="H77" s="20"/>
    </row>
    <row r="78" spans="1:18" x14ac:dyDescent="0.3">
      <c r="C78" s="38"/>
      <c r="D78" s="39"/>
      <c r="E78" s="40"/>
      <c r="F78" s="39"/>
      <c r="G78" s="41"/>
      <c r="H78" s="39"/>
      <c r="I78" s="39"/>
      <c r="J78" s="39"/>
      <c r="K78" s="39"/>
      <c r="L78" s="39"/>
      <c r="M78" s="39"/>
      <c r="N78" s="39"/>
    </row>
    <row r="79" spans="1:18" x14ac:dyDescent="0.3">
      <c r="C79" s="19"/>
      <c r="D79" s="20"/>
      <c r="H79" s="20"/>
      <c r="I79" s="22"/>
    </row>
    <row r="80" spans="1:18" x14ac:dyDescent="0.3">
      <c r="C80" s="41"/>
      <c r="D80" s="41"/>
      <c r="E80" s="41"/>
      <c r="F80" s="41"/>
      <c r="G80" s="41"/>
      <c r="H80" s="41"/>
      <c r="I80" s="41"/>
      <c r="J80" s="41"/>
      <c r="K80" s="41"/>
      <c r="L80" s="41"/>
      <c r="M80" s="41"/>
      <c r="N80" s="41"/>
    </row>
    <row r="81" spans="8:8" x14ac:dyDescent="0.3">
      <c r="H81" s="20"/>
    </row>
  </sheetData>
  <mergeCells count="23">
    <mergeCell ref="A71:O71"/>
    <mergeCell ref="A37:O37"/>
    <mergeCell ref="A45:O45"/>
    <mergeCell ref="A55:O55"/>
    <mergeCell ref="A59:O59"/>
    <mergeCell ref="A66:O66"/>
    <mergeCell ref="A70:O70"/>
    <mergeCell ref="A26:O26"/>
    <mergeCell ref="A1:O1"/>
    <mergeCell ref="A2:O2"/>
    <mergeCell ref="A3:O3"/>
    <mergeCell ref="A4:O4"/>
    <mergeCell ref="A6:A8"/>
    <mergeCell ref="C6:N6"/>
    <mergeCell ref="O6:O8"/>
    <mergeCell ref="C7:D7"/>
    <mergeCell ref="E7:F7"/>
    <mergeCell ref="G7:J7"/>
    <mergeCell ref="K7:L7"/>
    <mergeCell ref="M7:N7"/>
    <mergeCell ref="A10:O10"/>
    <mergeCell ref="O15:O16"/>
    <mergeCell ref="A25:O25"/>
  </mergeCells>
  <pageMargins left="0.27559055118110237" right="0" top="0.39370078740157483" bottom="0.39370078740157483" header="0.31496062992125984" footer="0.31496062992125984"/>
  <pageSetup paperSize="9" scale="10" fitToHeight="1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Q95"/>
  <sheetViews>
    <sheetView tabSelected="1" topLeftCell="A4" zoomScale="70" zoomScaleNormal="70" zoomScaleSheetLayoutView="70" workbookViewId="0">
      <pane xSplit="1" ySplit="4" topLeftCell="B8" activePane="bottomRight" state="frozen"/>
      <selection activeCell="A4" sqref="A4"/>
      <selection pane="topRight" activeCell="B4" sqref="B4"/>
      <selection pane="bottomLeft" activeCell="A9" sqref="A9"/>
      <selection pane="bottomRight" activeCell="S57" sqref="S57"/>
    </sheetView>
  </sheetViews>
  <sheetFormatPr defaultRowHeight="18.75" x14ac:dyDescent="0.3"/>
  <cols>
    <col min="1" max="1" width="51.42578125" style="141" customWidth="1"/>
    <col min="2" max="2" width="24" style="11" bestFit="1" customWidth="1"/>
    <col min="3" max="3" width="22.7109375" style="11" customWidth="1"/>
    <col min="4" max="4" width="20.42578125" style="11" hidden="1" customWidth="1"/>
    <col min="5" max="5" width="24" style="11" hidden="1" customWidth="1"/>
    <col min="6" max="6" width="19.85546875" style="11" customWidth="1"/>
    <col min="7" max="8" width="20.140625" style="11" hidden="1" customWidth="1"/>
    <col min="9" max="9" width="19.5703125" style="11" customWidth="1"/>
    <col min="10" max="10" width="11.28515625" style="11" hidden="1" customWidth="1"/>
    <col min="11" max="11" width="10.7109375" style="11" hidden="1" customWidth="1"/>
    <col min="12" max="12" width="16.7109375" style="11" hidden="1" customWidth="1"/>
    <col min="13" max="13" width="19.5703125" style="11" customWidth="1"/>
    <col min="14" max="16" width="18.85546875" style="11" customWidth="1"/>
    <col min="17" max="17" width="57.42578125" style="187" customWidth="1"/>
    <col min="18" max="18" width="20.85546875" style="11" customWidth="1"/>
    <col min="19" max="19" width="16.85546875" style="11" customWidth="1"/>
    <col min="20" max="20" width="17" style="11" bestFit="1" customWidth="1"/>
    <col min="21" max="21" width="15.28515625" style="11" bestFit="1" customWidth="1"/>
    <col min="22" max="22" width="13.28515625" style="11" bestFit="1" customWidth="1"/>
    <col min="23" max="16384" width="9.140625" style="11"/>
  </cols>
  <sheetData>
    <row r="1" spans="1:69" ht="45" customHeight="1" x14ac:dyDescent="0.3">
      <c r="A1" s="274" t="s">
        <v>0</v>
      </c>
      <c r="B1" s="274"/>
      <c r="C1" s="274"/>
      <c r="D1" s="274"/>
      <c r="E1" s="274"/>
      <c r="F1" s="274"/>
      <c r="G1" s="274"/>
      <c r="H1" s="274"/>
      <c r="I1" s="274"/>
      <c r="J1" s="274"/>
      <c r="K1" s="274"/>
      <c r="L1" s="274"/>
      <c r="M1" s="274"/>
      <c r="N1" s="274"/>
      <c r="O1" s="274"/>
      <c r="P1" s="274"/>
      <c r="Q1" s="274"/>
    </row>
    <row r="2" spans="1:69" ht="33.75" customHeight="1" x14ac:dyDescent="0.3">
      <c r="A2" s="275" t="s">
        <v>1</v>
      </c>
      <c r="B2" s="275"/>
      <c r="C2" s="275"/>
      <c r="D2" s="275"/>
      <c r="E2" s="275"/>
      <c r="F2" s="275"/>
      <c r="G2" s="275"/>
      <c r="H2" s="275"/>
      <c r="I2" s="275"/>
      <c r="J2" s="275"/>
      <c r="K2" s="275"/>
      <c r="L2" s="275"/>
      <c r="M2" s="275"/>
      <c r="N2" s="275"/>
      <c r="O2" s="275"/>
      <c r="P2" s="275"/>
      <c r="Q2" s="275"/>
    </row>
    <row r="3" spans="1:69" ht="33.75" customHeight="1" x14ac:dyDescent="0.3">
      <c r="A3" s="275" t="s">
        <v>186</v>
      </c>
      <c r="B3" s="275"/>
      <c r="C3" s="275"/>
      <c r="D3" s="275"/>
      <c r="E3" s="275"/>
      <c r="F3" s="275"/>
      <c r="G3" s="275"/>
      <c r="H3" s="275"/>
      <c r="I3" s="275"/>
      <c r="J3" s="275"/>
      <c r="K3" s="275"/>
      <c r="L3" s="275"/>
      <c r="M3" s="275"/>
      <c r="N3" s="275"/>
      <c r="O3" s="275"/>
      <c r="P3" s="275"/>
      <c r="Q3" s="275"/>
    </row>
    <row r="4" spans="1:69" s="10" customFormat="1" x14ac:dyDescent="0.3">
      <c r="A4" s="275" t="s">
        <v>232</v>
      </c>
      <c r="B4" s="275"/>
      <c r="C4" s="275"/>
      <c r="D4" s="275"/>
      <c r="E4" s="275"/>
      <c r="F4" s="275"/>
      <c r="G4" s="275"/>
      <c r="H4" s="275"/>
      <c r="I4" s="275"/>
      <c r="J4" s="275"/>
      <c r="K4" s="275"/>
      <c r="L4" s="275"/>
      <c r="M4" s="275"/>
      <c r="N4" s="275"/>
      <c r="O4" s="275"/>
      <c r="P4" s="275"/>
      <c r="Q4" s="275"/>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row>
    <row r="5" spans="1:69" s="10" customFormat="1" x14ac:dyDescent="0.3">
      <c r="A5" s="275" t="s">
        <v>243</v>
      </c>
      <c r="B5" s="275"/>
      <c r="C5" s="275"/>
      <c r="D5" s="275"/>
      <c r="E5" s="275"/>
      <c r="F5" s="275"/>
      <c r="G5" s="275"/>
      <c r="H5" s="275"/>
      <c r="I5" s="275"/>
      <c r="J5" s="275"/>
      <c r="K5" s="275"/>
      <c r="L5" s="275"/>
      <c r="M5" s="275"/>
      <c r="N5" s="275"/>
      <c r="O5" s="275"/>
      <c r="P5" s="275"/>
      <c r="Q5" s="275"/>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row>
    <row r="6" spans="1:69" ht="63" customHeight="1" thickBot="1" x14ac:dyDescent="0.35">
      <c r="A6" s="158"/>
      <c r="B6" s="60"/>
      <c r="J6" s="60"/>
      <c r="K6" s="60"/>
      <c r="L6" s="60"/>
      <c r="N6" s="60"/>
      <c r="O6" s="60"/>
      <c r="P6" s="60"/>
    </row>
    <row r="7" spans="1:69" ht="53.25" customHeight="1" thickBot="1" x14ac:dyDescent="0.35">
      <c r="A7" s="210" t="s">
        <v>261</v>
      </c>
      <c r="B7" s="204" t="s">
        <v>258</v>
      </c>
      <c r="C7" s="205" t="s">
        <v>259</v>
      </c>
      <c r="D7" s="205" t="s">
        <v>4</v>
      </c>
      <c r="E7" s="205" t="s">
        <v>5</v>
      </c>
      <c r="F7" s="205" t="s">
        <v>260</v>
      </c>
      <c r="G7" s="206" t="s">
        <v>197</v>
      </c>
      <c r="H7" s="206" t="s">
        <v>10</v>
      </c>
      <c r="I7" s="205" t="s">
        <v>262</v>
      </c>
      <c r="J7" s="207" t="s">
        <v>4</v>
      </c>
      <c r="K7" s="207" t="s">
        <v>5</v>
      </c>
      <c r="L7" s="207" t="s">
        <v>4</v>
      </c>
      <c r="M7" s="205" t="s">
        <v>269</v>
      </c>
      <c r="N7" s="207" t="s">
        <v>263</v>
      </c>
      <c r="O7" s="211" t="s">
        <v>264</v>
      </c>
      <c r="P7" s="211" t="s">
        <v>265</v>
      </c>
      <c r="Q7" s="208" t="s">
        <v>266</v>
      </c>
    </row>
    <row r="8" spans="1:69" ht="19.5" customHeight="1" x14ac:dyDescent="0.3">
      <c r="A8" s="209">
        <v>1</v>
      </c>
      <c r="B8" s="201">
        <v>2</v>
      </c>
      <c r="C8" s="202">
        <v>3</v>
      </c>
      <c r="D8" s="202">
        <v>4</v>
      </c>
      <c r="E8" s="202">
        <v>5</v>
      </c>
      <c r="F8" s="202">
        <v>6</v>
      </c>
      <c r="G8" s="202">
        <v>7</v>
      </c>
      <c r="H8" s="202">
        <v>8</v>
      </c>
      <c r="I8" s="202">
        <v>9</v>
      </c>
      <c r="J8" s="201">
        <v>10</v>
      </c>
      <c r="K8" s="201">
        <v>11</v>
      </c>
      <c r="L8" s="201">
        <v>12</v>
      </c>
      <c r="M8" s="202">
        <v>9</v>
      </c>
      <c r="N8" s="201">
        <v>13</v>
      </c>
      <c r="O8" s="201"/>
      <c r="P8" s="201"/>
      <c r="Q8" s="203">
        <v>14</v>
      </c>
    </row>
    <row r="9" spans="1:69" s="144" customFormat="1" ht="27.75" customHeight="1" x14ac:dyDescent="0.3">
      <c r="A9" s="256" t="s">
        <v>187</v>
      </c>
      <c r="B9" s="257"/>
      <c r="C9" s="257"/>
      <c r="D9" s="257"/>
      <c r="E9" s="257"/>
      <c r="F9" s="257"/>
      <c r="G9" s="257"/>
      <c r="H9" s="257"/>
      <c r="I9" s="257"/>
      <c r="J9" s="257"/>
      <c r="K9" s="257"/>
      <c r="L9" s="257"/>
      <c r="M9" s="257"/>
      <c r="N9" s="257"/>
      <c r="O9" s="257"/>
      <c r="P9" s="257"/>
      <c r="Q9" s="258"/>
    </row>
    <row r="10" spans="1:69" ht="88.5" customHeight="1" x14ac:dyDescent="0.3">
      <c r="A10" s="34" t="s">
        <v>15</v>
      </c>
      <c r="B10" s="183">
        <f t="shared" ref="B10:B23" si="0">+D10+H10</f>
        <v>146969.79999999999</v>
      </c>
      <c r="C10" s="175">
        <v>146969.79999999999</v>
      </c>
      <c r="D10" s="175">
        <v>0</v>
      </c>
      <c r="E10" s="175">
        <v>0</v>
      </c>
      <c r="F10" s="175">
        <v>146318.79999999999</v>
      </c>
      <c r="G10" s="175">
        <v>151517</v>
      </c>
      <c r="H10" s="175">
        <v>146969.79999999999</v>
      </c>
      <c r="I10" s="175">
        <v>146318.76</v>
      </c>
      <c r="J10" s="153">
        <v>0</v>
      </c>
      <c r="K10" s="153">
        <v>0</v>
      </c>
      <c r="L10" s="153">
        <v>0</v>
      </c>
      <c r="M10" s="175">
        <v>146318.76</v>
      </c>
      <c r="N10" s="153">
        <v>0</v>
      </c>
      <c r="O10" s="212"/>
      <c r="P10" s="212"/>
      <c r="Q10" s="72" t="s">
        <v>246</v>
      </c>
    </row>
    <row r="11" spans="1:69" ht="155.25" customHeight="1" x14ac:dyDescent="0.3">
      <c r="A11" s="34" t="s">
        <v>16</v>
      </c>
      <c r="B11" s="183">
        <f t="shared" si="0"/>
        <v>1175.9000000000001</v>
      </c>
      <c r="C11" s="175">
        <v>1175.9000000000001</v>
      </c>
      <c r="D11" s="175">
        <v>0</v>
      </c>
      <c r="E11" s="175">
        <v>0</v>
      </c>
      <c r="F11" s="177">
        <v>1170.4000000000001</v>
      </c>
      <c r="G11" s="177">
        <v>1259.4000000000001</v>
      </c>
      <c r="H11" s="177">
        <v>1175.9000000000001</v>
      </c>
      <c r="I11" s="175">
        <v>1170.4000000000001</v>
      </c>
      <c r="J11" s="153">
        <v>0</v>
      </c>
      <c r="K11" s="153">
        <v>0</v>
      </c>
      <c r="L11" s="153">
        <v>0</v>
      </c>
      <c r="M11" s="175">
        <v>1170.4000000000001</v>
      </c>
      <c r="N11" s="153">
        <v>0</v>
      </c>
      <c r="O11" s="212"/>
      <c r="P11" s="212"/>
      <c r="Q11" s="72" t="s">
        <v>247</v>
      </c>
    </row>
    <row r="12" spans="1:69" ht="224.25" customHeight="1" x14ac:dyDescent="0.3">
      <c r="A12" s="34" t="s">
        <v>17</v>
      </c>
      <c r="B12" s="183">
        <f t="shared" si="0"/>
        <v>5485.6</v>
      </c>
      <c r="C12" s="175">
        <v>5485.6</v>
      </c>
      <c r="D12" s="175">
        <v>0</v>
      </c>
      <c r="E12" s="175">
        <v>0</v>
      </c>
      <c r="F12" s="176">
        <v>5240</v>
      </c>
      <c r="G12" s="176">
        <v>5594.6</v>
      </c>
      <c r="H12" s="176">
        <v>5485.6</v>
      </c>
      <c r="I12" s="175">
        <v>5240.04</v>
      </c>
      <c r="J12" s="153">
        <v>0</v>
      </c>
      <c r="K12" s="153">
        <v>0</v>
      </c>
      <c r="L12" s="153">
        <v>0</v>
      </c>
      <c r="M12" s="175">
        <v>5240.04</v>
      </c>
      <c r="N12" s="153">
        <v>0</v>
      </c>
      <c r="O12" s="153"/>
      <c r="P12" s="153"/>
      <c r="Q12" s="73" t="s">
        <v>245</v>
      </c>
    </row>
    <row r="13" spans="1:69" s="144" customFormat="1" ht="107.25" customHeight="1" x14ac:dyDescent="0.3">
      <c r="A13" s="34" t="s">
        <v>24</v>
      </c>
      <c r="B13" s="183">
        <f t="shared" si="0"/>
        <v>0</v>
      </c>
      <c r="C13" s="175">
        <f t="shared" ref="C13:C22" si="1">E13+I13+K13+N13</f>
        <v>0</v>
      </c>
      <c r="D13" s="175"/>
      <c r="E13" s="175"/>
      <c r="F13" s="176">
        <v>0</v>
      </c>
      <c r="G13" s="176">
        <v>0</v>
      </c>
      <c r="H13" s="176">
        <v>0</v>
      </c>
      <c r="I13" s="176">
        <v>0</v>
      </c>
      <c r="J13" s="155"/>
      <c r="K13" s="155">
        <v>0</v>
      </c>
      <c r="L13" s="155">
        <v>0</v>
      </c>
      <c r="M13" s="176">
        <v>0</v>
      </c>
      <c r="N13" s="155">
        <v>0</v>
      </c>
      <c r="O13" s="155"/>
      <c r="P13" s="155"/>
      <c r="Q13" s="176">
        <v>0</v>
      </c>
    </row>
    <row r="14" spans="1:69" ht="75" customHeight="1" x14ac:dyDescent="0.3">
      <c r="A14" s="34" t="s">
        <v>41</v>
      </c>
      <c r="B14" s="183">
        <f t="shared" si="0"/>
        <v>8936.6</v>
      </c>
      <c r="C14" s="175">
        <v>8936.6</v>
      </c>
      <c r="D14" s="175">
        <v>8936.6</v>
      </c>
      <c r="E14" s="175">
        <v>8936.6</v>
      </c>
      <c r="F14" s="175">
        <v>8936.6</v>
      </c>
      <c r="G14" s="175"/>
      <c r="H14" s="175"/>
      <c r="I14" s="175">
        <v>8936.6</v>
      </c>
      <c r="J14" s="153">
        <v>0</v>
      </c>
      <c r="K14" s="153">
        <v>0</v>
      </c>
      <c r="L14" s="153">
        <v>0</v>
      </c>
      <c r="M14" s="175">
        <v>8936.6</v>
      </c>
      <c r="N14" s="153">
        <v>0</v>
      </c>
      <c r="O14" s="212"/>
      <c r="P14" s="212"/>
      <c r="Q14" s="272" t="s">
        <v>248</v>
      </c>
    </row>
    <row r="15" spans="1:69" ht="80.25" customHeight="1" x14ac:dyDescent="0.3">
      <c r="A15" s="34" t="s">
        <v>42</v>
      </c>
      <c r="B15" s="183">
        <f t="shared" si="0"/>
        <v>24634.400000000001</v>
      </c>
      <c r="C15" s="175">
        <v>24634.400000000001</v>
      </c>
      <c r="D15" s="177">
        <v>24634.400000000001</v>
      </c>
      <c r="E15" s="175">
        <v>24634.400000000001</v>
      </c>
      <c r="F15" s="175">
        <v>24634.400000000001</v>
      </c>
      <c r="G15" s="175"/>
      <c r="H15" s="175"/>
      <c r="I15" s="175">
        <v>24634.400000000001</v>
      </c>
      <c r="J15" s="153">
        <v>0</v>
      </c>
      <c r="K15" s="153">
        <v>0</v>
      </c>
      <c r="L15" s="153">
        <v>0</v>
      </c>
      <c r="M15" s="175">
        <v>24634.400000000001</v>
      </c>
      <c r="N15" s="153">
        <v>0</v>
      </c>
      <c r="O15" s="213"/>
      <c r="P15" s="213"/>
      <c r="Q15" s="273"/>
      <c r="T15" s="39"/>
    </row>
    <row r="16" spans="1:69" ht="71.25" customHeight="1" x14ac:dyDescent="0.3">
      <c r="A16" s="34" t="s">
        <v>43</v>
      </c>
      <c r="B16" s="183">
        <f t="shared" si="0"/>
        <v>128.30000000000001</v>
      </c>
      <c r="C16" s="175">
        <v>128.30000000000001</v>
      </c>
      <c r="D16" s="176">
        <v>128.30000000000001</v>
      </c>
      <c r="E16" s="176">
        <v>163.30000000000001</v>
      </c>
      <c r="F16" s="176">
        <v>163.30000000000001</v>
      </c>
      <c r="G16" s="176">
        <v>0</v>
      </c>
      <c r="H16" s="176">
        <v>0</v>
      </c>
      <c r="I16" s="176">
        <v>163.30000000000001</v>
      </c>
      <c r="J16" s="153">
        <v>0</v>
      </c>
      <c r="K16" s="153">
        <v>0</v>
      </c>
      <c r="L16" s="153">
        <v>0</v>
      </c>
      <c r="M16" s="176">
        <v>163.30000000000001</v>
      </c>
      <c r="N16" s="153">
        <v>0</v>
      </c>
      <c r="O16" s="153"/>
      <c r="P16" s="153"/>
      <c r="Q16" s="188" t="s">
        <v>249</v>
      </c>
    </row>
    <row r="17" spans="1:21" ht="108" customHeight="1" x14ac:dyDescent="0.3">
      <c r="A17" s="34" t="s">
        <v>44</v>
      </c>
      <c r="B17" s="183">
        <f t="shared" si="0"/>
        <v>40.1</v>
      </c>
      <c r="C17" s="176">
        <v>40.1</v>
      </c>
      <c r="D17" s="176">
        <v>40.1</v>
      </c>
      <c r="E17" s="176">
        <v>40.1</v>
      </c>
      <c r="F17" s="176">
        <v>40.1</v>
      </c>
      <c r="G17" s="176">
        <v>0</v>
      </c>
      <c r="H17" s="176">
        <v>0</v>
      </c>
      <c r="I17" s="176">
        <v>40.1</v>
      </c>
      <c r="J17" s="153">
        <v>0</v>
      </c>
      <c r="K17" s="153">
        <v>0</v>
      </c>
      <c r="L17" s="153">
        <v>0</v>
      </c>
      <c r="M17" s="176">
        <v>40.1</v>
      </c>
      <c r="N17" s="153">
        <v>0</v>
      </c>
      <c r="O17" s="153"/>
      <c r="P17" s="153"/>
      <c r="Q17" s="189" t="s">
        <v>250</v>
      </c>
    </row>
    <row r="18" spans="1:21" s="146" customFormat="1" ht="100.5" customHeight="1" x14ac:dyDescent="0.3">
      <c r="A18" s="76" t="s">
        <v>25</v>
      </c>
      <c r="B18" s="183">
        <v>427.7</v>
      </c>
      <c r="C18" s="175">
        <v>427.7</v>
      </c>
      <c r="D18" s="176">
        <v>320.10000000000002</v>
      </c>
      <c r="E18" s="176">
        <v>320.10000000000002</v>
      </c>
      <c r="F18" s="176">
        <v>427.7</v>
      </c>
      <c r="G18" s="176">
        <v>3.23</v>
      </c>
      <c r="H18" s="176">
        <v>107.58</v>
      </c>
      <c r="I18" s="176">
        <v>427.7</v>
      </c>
      <c r="J18" s="153">
        <v>0</v>
      </c>
      <c r="K18" s="153">
        <v>0</v>
      </c>
      <c r="L18" s="153">
        <v>0</v>
      </c>
      <c r="M18" s="176">
        <v>427.7</v>
      </c>
      <c r="N18" s="153">
        <v>0</v>
      </c>
      <c r="O18" s="153"/>
      <c r="P18" s="153"/>
      <c r="Q18" s="73" t="s">
        <v>251</v>
      </c>
    </row>
    <row r="19" spans="1:21" ht="72.75" customHeight="1" x14ac:dyDescent="0.3">
      <c r="A19" s="159" t="s">
        <v>26</v>
      </c>
      <c r="B19" s="183">
        <f t="shared" si="0"/>
        <v>199225.7</v>
      </c>
      <c r="C19" s="175">
        <v>199225.7</v>
      </c>
      <c r="D19" s="176">
        <v>199225.7</v>
      </c>
      <c r="E19" s="176">
        <v>204688.5</v>
      </c>
      <c r="F19" s="175">
        <v>204688.5</v>
      </c>
      <c r="G19" s="175"/>
      <c r="H19" s="175"/>
      <c r="I19" s="175">
        <v>204688.5</v>
      </c>
      <c r="J19" s="153">
        <v>0</v>
      </c>
      <c r="K19" s="153">
        <v>0</v>
      </c>
      <c r="L19" s="153">
        <v>0</v>
      </c>
      <c r="M19" s="175">
        <v>204688.5</v>
      </c>
      <c r="N19" s="153">
        <v>0</v>
      </c>
      <c r="O19" s="153"/>
      <c r="P19" s="153"/>
      <c r="Q19" s="73" t="s">
        <v>252</v>
      </c>
    </row>
    <row r="20" spans="1:21" ht="78.75" customHeight="1" x14ac:dyDescent="0.3">
      <c r="A20" s="76" t="s">
        <v>27</v>
      </c>
      <c r="B20" s="183">
        <f t="shared" si="0"/>
        <v>315757.3</v>
      </c>
      <c r="C20" s="175">
        <v>315757.3</v>
      </c>
      <c r="D20" s="178">
        <v>0</v>
      </c>
      <c r="E20" s="175">
        <v>0</v>
      </c>
      <c r="F20" s="176">
        <v>315757.09999999998</v>
      </c>
      <c r="G20" s="176">
        <v>298744.7</v>
      </c>
      <c r="H20" s="176">
        <v>315757.3</v>
      </c>
      <c r="I20" s="176">
        <v>315757.09999999998</v>
      </c>
      <c r="J20" s="153">
        <v>0</v>
      </c>
      <c r="K20" s="153">
        <v>0</v>
      </c>
      <c r="L20" s="153">
        <v>0</v>
      </c>
      <c r="M20" s="176">
        <v>315757.09999999998</v>
      </c>
      <c r="N20" s="153">
        <v>0</v>
      </c>
      <c r="O20" s="153"/>
      <c r="P20" s="153"/>
      <c r="Q20" s="73" t="s">
        <v>253</v>
      </c>
    </row>
    <row r="21" spans="1:21" ht="120.75" customHeight="1" x14ac:dyDescent="0.3">
      <c r="A21" s="77" t="s">
        <v>28</v>
      </c>
      <c r="B21" s="183">
        <f t="shared" si="0"/>
        <v>29104.7</v>
      </c>
      <c r="C21" s="175">
        <v>29104.7</v>
      </c>
      <c r="D21" s="175">
        <v>0</v>
      </c>
      <c r="E21" s="175">
        <v>0</v>
      </c>
      <c r="F21" s="176">
        <v>29054.7</v>
      </c>
      <c r="G21" s="176">
        <v>29104.7</v>
      </c>
      <c r="H21" s="176">
        <v>29104.7</v>
      </c>
      <c r="I21" s="176">
        <v>29054.7</v>
      </c>
      <c r="J21" s="155">
        <v>0</v>
      </c>
      <c r="K21" s="155">
        <v>0</v>
      </c>
      <c r="L21" s="155">
        <v>0</v>
      </c>
      <c r="M21" s="176">
        <v>29054.7</v>
      </c>
      <c r="N21" s="155">
        <v>0</v>
      </c>
      <c r="O21" s="155"/>
      <c r="P21" s="155"/>
      <c r="Q21" s="73" t="s">
        <v>121</v>
      </c>
    </row>
    <row r="22" spans="1:21" ht="166.5" customHeight="1" x14ac:dyDescent="0.3">
      <c r="A22" s="76" t="s">
        <v>46</v>
      </c>
      <c r="B22" s="183">
        <f t="shared" si="0"/>
        <v>0</v>
      </c>
      <c r="C22" s="175">
        <f t="shared" si="1"/>
        <v>0</v>
      </c>
      <c r="D22" s="175">
        <v>0</v>
      </c>
      <c r="E22" s="175">
        <v>0</v>
      </c>
      <c r="F22" s="176"/>
      <c r="G22" s="176"/>
      <c r="H22" s="176">
        <v>0</v>
      </c>
      <c r="I22" s="175"/>
      <c r="J22" s="153">
        <v>0</v>
      </c>
      <c r="K22" s="153">
        <v>0</v>
      </c>
      <c r="L22" s="153">
        <v>0</v>
      </c>
      <c r="M22" s="175"/>
      <c r="N22" s="153">
        <v>0</v>
      </c>
      <c r="O22" s="153"/>
      <c r="P22" s="153"/>
      <c r="Q22" s="73" t="s">
        <v>198</v>
      </c>
    </row>
    <row r="23" spans="1:21" ht="166.5" customHeight="1" x14ac:dyDescent="0.3">
      <c r="A23" s="76" t="s">
        <v>233</v>
      </c>
      <c r="B23" s="183">
        <f t="shared" si="0"/>
        <v>273989.39</v>
      </c>
      <c r="C23" s="175">
        <v>273992.59999999998</v>
      </c>
      <c r="D23" s="175">
        <v>271252.7</v>
      </c>
      <c r="E23" s="175">
        <v>268341.88</v>
      </c>
      <c r="F23" s="176">
        <v>271052.40000000002</v>
      </c>
      <c r="G23" s="176">
        <v>2964.3</v>
      </c>
      <c r="H23" s="176">
        <v>2736.69</v>
      </c>
      <c r="I23" s="175">
        <v>271052.40000000002</v>
      </c>
      <c r="J23" s="153"/>
      <c r="K23" s="153"/>
      <c r="L23" s="153"/>
      <c r="M23" s="175">
        <v>271052.40000000002</v>
      </c>
      <c r="N23" s="153"/>
      <c r="O23" s="153"/>
      <c r="P23" s="153"/>
      <c r="Q23" s="73"/>
    </row>
    <row r="24" spans="1:21" ht="27" customHeight="1" x14ac:dyDescent="0.3">
      <c r="A24" s="66" t="s">
        <v>141</v>
      </c>
      <c r="B24" s="184">
        <f>SUM(B10:B23)</f>
        <v>1005875.4899999999</v>
      </c>
      <c r="C24" s="179">
        <f t="shared" ref="C24:N24" si="2">SUM(C10:C23)</f>
        <v>1005878.6999999998</v>
      </c>
      <c r="D24" s="185">
        <f>SUM(D10:D23)</f>
        <v>504537.9</v>
      </c>
      <c r="E24" s="179">
        <f t="shared" si="2"/>
        <v>507124.88</v>
      </c>
      <c r="F24" s="179">
        <f t="shared" si="2"/>
        <v>1007483.9999999999</v>
      </c>
      <c r="G24" s="179">
        <f t="shared" si="2"/>
        <v>489187.93000000005</v>
      </c>
      <c r="H24" s="185">
        <f t="shared" si="2"/>
        <v>501337.56999999995</v>
      </c>
      <c r="I24" s="179">
        <f t="shared" si="2"/>
        <v>1007484</v>
      </c>
      <c r="J24" s="160">
        <f t="shared" si="2"/>
        <v>0</v>
      </c>
      <c r="K24" s="160">
        <f t="shared" si="2"/>
        <v>0</v>
      </c>
      <c r="L24" s="160">
        <f t="shared" si="2"/>
        <v>0</v>
      </c>
      <c r="M24" s="179">
        <f t="shared" ref="M24" si="3">SUM(M10:M23)</f>
        <v>1007484</v>
      </c>
      <c r="N24" s="160">
        <f t="shared" si="2"/>
        <v>0</v>
      </c>
      <c r="O24" s="160"/>
      <c r="P24" s="160"/>
      <c r="Q24" s="190"/>
    </row>
    <row r="25" spans="1:21" ht="30.75" customHeight="1" x14ac:dyDescent="0.3">
      <c r="A25" s="259" t="s">
        <v>188</v>
      </c>
      <c r="B25" s="260"/>
      <c r="C25" s="260"/>
      <c r="D25" s="260"/>
      <c r="E25" s="260"/>
      <c r="F25" s="260"/>
      <c r="G25" s="260"/>
      <c r="H25" s="260"/>
      <c r="I25" s="260"/>
      <c r="J25" s="260"/>
      <c r="K25" s="260"/>
      <c r="L25" s="260"/>
      <c r="M25" s="260"/>
      <c r="N25" s="260"/>
      <c r="O25" s="260"/>
      <c r="P25" s="260"/>
      <c r="Q25" s="261"/>
      <c r="U25" s="147"/>
    </row>
    <row r="26" spans="1:21" ht="29.25" customHeight="1" x14ac:dyDescent="0.3">
      <c r="A26" s="265" t="s">
        <v>73</v>
      </c>
      <c r="B26" s="266"/>
      <c r="C26" s="266"/>
      <c r="D26" s="266"/>
      <c r="E26" s="266"/>
      <c r="F26" s="266"/>
      <c r="G26" s="266"/>
      <c r="H26" s="266"/>
      <c r="I26" s="266"/>
      <c r="J26" s="266"/>
      <c r="K26" s="266"/>
      <c r="L26" s="266"/>
      <c r="M26" s="266"/>
      <c r="N26" s="266"/>
      <c r="O26" s="266"/>
      <c r="P26" s="266"/>
      <c r="Q26" s="267"/>
    </row>
    <row r="27" spans="1:21" ht="108" customHeight="1" x14ac:dyDescent="0.3">
      <c r="A27" s="161" t="s">
        <v>47</v>
      </c>
      <c r="B27" s="153">
        <f t="shared" ref="B27:B35" si="4">+D27+H27</f>
        <v>0</v>
      </c>
      <c r="C27" s="177">
        <f t="shared" ref="C27:C35" si="5">E27+I27+K27+N27</f>
        <v>0</v>
      </c>
      <c r="D27" s="176">
        <v>0</v>
      </c>
      <c r="E27" s="176">
        <v>0</v>
      </c>
      <c r="F27" s="176"/>
      <c r="G27" s="176"/>
      <c r="H27" s="176"/>
      <c r="I27" s="176"/>
      <c r="J27" s="155">
        <v>0</v>
      </c>
      <c r="K27" s="155">
        <v>0</v>
      </c>
      <c r="L27" s="155">
        <v>0</v>
      </c>
      <c r="M27" s="176"/>
      <c r="N27" s="155">
        <v>0</v>
      </c>
      <c r="O27" s="155"/>
      <c r="P27" s="155"/>
      <c r="Q27" s="87" t="s">
        <v>211</v>
      </c>
    </row>
    <row r="28" spans="1:21" ht="270.75" customHeight="1" x14ac:dyDescent="0.3">
      <c r="A28" s="161" t="s">
        <v>49</v>
      </c>
      <c r="B28" s="153">
        <f t="shared" si="4"/>
        <v>0</v>
      </c>
      <c r="C28" s="177">
        <f t="shared" si="5"/>
        <v>0</v>
      </c>
      <c r="D28" s="176">
        <v>0</v>
      </c>
      <c r="E28" s="176">
        <v>0</v>
      </c>
      <c r="F28" s="176">
        <v>0</v>
      </c>
      <c r="G28" s="176"/>
      <c r="H28" s="176"/>
      <c r="I28" s="176"/>
      <c r="J28" s="155">
        <v>0</v>
      </c>
      <c r="K28" s="155">
        <v>0</v>
      </c>
      <c r="L28" s="155">
        <v>0</v>
      </c>
      <c r="M28" s="176"/>
      <c r="N28" s="155">
        <v>0</v>
      </c>
      <c r="O28" s="155"/>
      <c r="P28" s="155"/>
      <c r="Q28" s="87" t="s">
        <v>199</v>
      </c>
    </row>
    <row r="29" spans="1:21" ht="122.25" customHeight="1" x14ac:dyDescent="0.3">
      <c r="A29" s="161" t="s">
        <v>51</v>
      </c>
      <c r="B29" s="153">
        <f t="shared" si="4"/>
        <v>0</v>
      </c>
      <c r="C29" s="177">
        <f t="shared" si="5"/>
        <v>0</v>
      </c>
      <c r="D29" s="176">
        <v>0</v>
      </c>
      <c r="E29" s="176">
        <v>0</v>
      </c>
      <c r="F29" s="176"/>
      <c r="G29" s="176"/>
      <c r="H29" s="176"/>
      <c r="I29" s="176"/>
      <c r="J29" s="155">
        <v>0</v>
      </c>
      <c r="K29" s="155">
        <v>0</v>
      </c>
      <c r="L29" s="155">
        <v>0</v>
      </c>
      <c r="M29" s="176"/>
      <c r="N29" s="155">
        <v>0</v>
      </c>
      <c r="O29" s="155"/>
      <c r="P29" s="155"/>
      <c r="Q29" s="87" t="s">
        <v>200</v>
      </c>
    </row>
    <row r="30" spans="1:21" ht="206.25" x14ac:dyDescent="0.3">
      <c r="A30" s="161" t="s">
        <v>53</v>
      </c>
      <c r="B30" s="153">
        <f t="shared" si="4"/>
        <v>0</v>
      </c>
      <c r="C30" s="177">
        <f t="shared" si="5"/>
        <v>0</v>
      </c>
      <c r="D30" s="176">
        <v>0</v>
      </c>
      <c r="E30" s="176">
        <v>0</v>
      </c>
      <c r="F30" s="176"/>
      <c r="G30" s="176"/>
      <c r="H30" s="176"/>
      <c r="I30" s="176"/>
      <c r="J30" s="155">
        <v>0</v>
      </c>
      <c r="K30" s="155">
        <v>0</v>
      </c>
      <c r="L30" s="155">
        <v>0</v>
      </c>
      <c r="M30" s="176"/>
      <c r="N30" s="155">
        <v>0</v>
      </c>
      <c r="O30" s="155"/>
      <c r="P30" s="155"/>
      <c r="Q30" s="87" t="s">
        <v>201</v>
      </c>
    </row>
    <row r="31" spans="1:21" ht="140.25" customHeight="1" x14ac:dyDescent="0.3">
      <c r="A31" s="161" t="s">
        <v>54</v>
      </c>
      <c r="B31" s="153">
        <f t="shared" si="4"/>
        <v>0</v>
      </c>
      <c r="C31" s="177">
        <f t="shared" si="5"/>
        <v>0</v>
      </c>
      <c r="D31" s="176">
        <v>0</v>
      </c>
      <c r="E31" s="176">
        <v>0</v>
      </c>
      <c r="F31" s="176"/>
      <c r="G31" s="176"/>
      <c r="H31" s="176"/>
      <c r="I31" s="176"/>
      <c r="J31" s="155">
        <v>0</v>
      </c>
      <c r="K31" s="155">
        <v>0</v>
      </c>
      <c r="L31" s="155">
        <v>0</v>
      </c>
      <c r="M31" s="176"/>
      <c r="N31" s="155">
        <v>0</v>
      </c>
      <c r="O31" s="155"/>
      <c r="P31" s="155"/>
      <c r="Q31" s="87" t="s">
        <v>212</v>
      </c>
    </row>
    <row r="32" spans="1:21" ht="138.75" customHeight="1" x14ac:dyDescent="0.3">
      <c r="A32" s="161" t="s">
        <v>56</v>
      </c>
      <c r="B32" s="153">
        <f t="shared" si="4"/>
        <v>0</v>
      </c>
      <c r="C32" s="177">
        <f t="shared" si="5"/>
        <v>0</v>
      </c>
      <c r="D32" s="176">
        <v>0</v>
      </c>
      <c r="E32" s="176">
        <v>0</v>
      </c>
      <c r="F32" s="176"/>
      <c r="G32" s="176"/>
      <c r="H32" s="176"/>
      <c r="I32" s="176"/>
      <c r="J32" s="155">
        <v>0</v>
      </c>
      <c r="K32" s="155">
        <v>0</v>
      </c>
      <c r="L32" s="155">
        <v>0</v>
      </c>
      <c r="M32" s="176"/>
      <c r="N32" s="155">
        <v>0</v>
      </c>
      <c r="O32" s="155"/>
      <c r="P32" s="155"/>
      <c r="Q32" s="87" t="s">
        <v>202</v>
      </c>
    </row>
    <row r="33" spans="1:22" ht="137.25" customHeight="1" x14ac:dyDescent="0.3">
      <c r="A33" s="161" t="s">
        <v>57</v>
      </c>
      <c r="B33" s="153">
        <f t="shared" si="4"/>
        <v>0</v>
      </c>
      <c r="C33" s="177">
        <f t="shared" si="5"/>
        <v>0</v>
      </c>
      <c r="D33" s="176">
        <v>0</v>
      </c>
      <c r="E33" s="176">
        <v>0</v>
      </c>
      <c r="F33" s="176"/>
      <c r="G33" s="176"/>
      <c r="H33" s="176"/>
      <c r="I33" s="176"/>
      <c r="J33" s="155">
        <v>0</v>
      </c>
      <c r="K33" s="155">
        <v>0</v>
      </c>
      <c r="L33" s="155">
        <v>0</v>
      </c>
      <c r="M33" s="176"/>
      <c r="N33" s="155">
        <v>0</v>
      </c>
      <c r="O33" s="155"/>
      <c r="P33" s="155"/>
      <c r="Q33" s="87" t="s">
        <v>203</v>
      </c>
    </row>
    <row r="34" spans="1:22" ht="111.75" customHeight="1" x14ac:dyDescent="0.3">
      <c r="A34" s="161" t="s">
        <v>59</v>
      </c>
      <c r="B34" s="153">
        <f t="shared" si="4"/>
        <v>0</v>
      </c>
      <c r="C34" s="177">
        <f t="shared" si="5"/>
        <v>0</v>
      </c>
      <c r="D34" s="176">
        <v>0</v>
      </c>
      <c r="E34" s="176">
        <v>0</v>
      </c>
      <c r="F34" s="176"/>
      <c r="G34" s="176"/>
      <c r="H34" s="176"/>
      <c r="I34" s="176"/>
      <c r="J34" s="155">
        <v>0</v>
      </c>
      <c r="K34" s="155">
        <v>0</v>
      </c>
      <c r="L34" s="155">
        <v>0</v>
      </c>
      <c r="M34" s="176"/>
      <c r="N34" s="155">
        <v>0</v>
      </c>
      <c r="O34" s="155"/>
      <c r="P34" s="155"/>
      <c r="Q34" s="87" t="s">
        <v>204</v>
      </c>
    </row>
    <row r="35" spans="1:22" ht="152.25" customHeight="1" x14ac:dyDescent="0.3">
      <c r="A35" s="161" t="s">
        <v>61</v>
      </c>
      <c r="B35" s="153">
        <f t="shared" si="4"/>
        <v>0</v>
      </c>
      <c r="C35" s="177">
        <f t="shared" si="5"/>
        <v>0</v>
      </c>
      <c r="D35" s="176">
        <v>0</v>
      </c>
      <c r="E35" s="176">
        <v>0</v>
      </c>
      <c r="F35" s="176"/>
      <c r="G35" s="176"/>
      <c r="H35" s="176"/>
      <c r="I35" s="176"/>
      <c r="J35" s="155">
        <v>0</v>
      </c>
      <c r="K35" s="155">
        <v>0</v>
      </c>
      <c r="L35" s="155">
        <v>0</v>
      </c>
      <c r="M35" s="176"/>
      <c r="N35" s="155">
        <v>0</v>
      </c>
      <c r="O35" s="155"/>
      <c r="P35" s="155"/>
      <c r="Q35" s="87" t="s">
        <v>205</v>
      </c>
    </row>
    <row r="36" spans="1:22" ht="33.75" customHeight="1" x14ac:dyDescent="0.3">
      <c r="A36" s="161"/>
      <c r="B36" s="156">
        <f>SUM(B27:B35)</f>
        <v>0</v>
      </c>
      <c r="C36" s="114">
        <f t="shared" ref="C36:N36" si="6">SUM(C27:C35)</f>
        <v>0</v>
      </c>
      <c r="D36" s="114">
        <f t="shared" si="6"/>
        <v>0</v>
      </c>
      <c r="E36" s="114">
        <f t="shared" si="6"/>
        <v>0</v>
      </c>
      <c r="F36" s="114">
        <f t="shared" si="6"/>
        <v>0</v>
      </c>
      <c r="G36" s="114">
        <f>SUM(G27:G35)</f>
        <v>0</v>
      </c>
      <c r="H36" s="114">
        <f>SUM(H27:H35)</f>
        <v>0</v>
      </c>
      <c r="I36" s="114">
        <f t="shared" si="6"/>
        <v>0</v>
      </c>
      <c r="J36" s="156">
        <f t="shared" si="6"/>
        <v>0</v>
      </c>
      <c r="K36" s="156">
        <f t="shared" si="6"/>
        <v>0</v>
      </c>
      <c r="L36" s="156">
        <f t="shared" si="6"/>
        <v>0</v>
      </c>
      <c r="M36" s="114">
        <f t="shared" ref="M36" si="7">SUM(M27:M35)</f>
        <v>0</v>
      </c>
      <c r="N36" s="156">
        <f t="shared" si="6"/>
        <v>0</v>
      </c>
      <c r="O36" s="156"/>
      <c r="P36" s="156"/>
      <c r="Q36" s="87"/>
    </row>
    <row r="37" spans="1:22" ht="26.25" customHeight="1" x14ac:dyDescent="0.3">
      <c r="A37" s="265" t="s">
        <v>74</v>
      </c>
      <c r="B37" s="266"/>
      <c r="C37" s="266"/>
      <c r="D37" s="266"/>
      <c r="E37" s="266"/>
      <c r="F37" s="266"/>
      <c r="G37" s="266"/>
      <c r="H37" s="266"/>
      <c r="I37" s="266"/>
      <c r="J37" s="266"/>
      <c r="K37" s="266"/>
      <c r="L37" s="266"/>
      <c r="M37" s="266"/>
      <c r="N37" s="266"/>
      <c r="O37" s="266"/>
      <c r="P37" s="266"/>
      <c r="Q37" s="267"/>
      <c r="U37" s="115"/>
    </row>
    <row r="38" spans="1:22" ht="100.5" customHeight="1" x14ac:dyDescent="0.3">
      <c r="A38" s="161" t="s">
        <v>63</v>
      </c>
      <c r="B38" s="153">
        <f t="shared" ref="B38:B44" si="8">+D38+H38</f>
        <v>0</v>
      </c>
      <c r="C38" s="177">
        <f>E38+I38+K38+N38</f>
        <v>0</v>
      </c>
      <c r="D38" s="176">
        <v>0</v>
      </c>
      <c r="E38" s="176">
        <v>0</v>
      </c>
      <c r="F38" s="176"/>
      <c r="G38" s="176"/>
      <c r="H38" s="176"/>
      <c r="I38" s="176"/>
      <c r="J38" s="155">
        <v>0</v>
      </c>
      <c r="K38" s="155">
        <v>0</v>
      </c>
      <c r="L38" s="155">
        <v>0</v>
      </c>
      <c r="M38" s="176"/>
      <c r="N38" s="155">
        <v>0</v>
      </c>
      <c r="O38" s="155"/>
      <c r="P38" s="155"/>
      <c r="Q38" s="87" t="s">
        <v>213</v>
      </c>
      <c r="V38" s="115"/>
    </row>
    <row r="39" spans="1:22" ht="118.5" customHeight="1" x14ac:dyDescent="0.3">
      <c r="A39" s="161" t="s">
        <v>65</v>
      </c>
      <c r="B39" s="153">
        <f t="shared" si="8"/>
        <v>0</v>
      </c>
      <c r="C39" s="177"/>
      <c r="D39" s="176"/>
      <c r="E39" s="176"/>
      <c r="F39" s="176"/>
      <c r="G39" s="176"/>
      <c r="H39" s="176"/>
      <c r="I39" s="176"/>
      <c r="J39" s="155">
        <v>0</v>
      </c>
      <c r="K39" s="155">
        <v>0</v>
      </c>
      <c r="L39" s="155">
        <v>0</v>
      </c>
      <c r="M39" s="176"/>
      <c r="N39" s="155">
        <v>0</v>
      </c>
      <c r="O39" s="155"/>
      <c r="P39" s="155"/>
      <c r="Q39" s="87" t="s">
        <v>214</v>
      </c>
    </row>
    <row r="40" spans="1:22" ht="88.5" customHeight="1" x14ac:dyDescent="0.3">
      <c r="A40" s="161" t="s">
        <v>66</v>
      </c>
      <c r="B40" s="153">
        <f t="shared" si="8"/>
        <v>0</v>
      </c>
      <c r="C40" s="177">
        <f>E40+I40+K40+N40</f>
        <v>0</v>
      </c>
      <c r="D40" s="176">
        <v>0</v>
      </c>
      <c r="E40" s="176">
        <v>0</v>
      </c>
      <c r="F40" s="176"/>
      <c r="G40" s="176"/>
      <c r="H40" s="176"/>
      <c r="I40" s="176"/>
      <c r="J40" s="155">
        <v>0</v>
      </c>
      <c r="K40" s="155">
        <v>0</v>
      </c>
      <c r="L40" s="155">
        <v>0</v>
      </c>
      <c r="M40" s="176"/>
      <c r="N40" s="155">
        <v>0</v>
      </c>
      <c r="O40" s="155"/>
      <c r="P40" s="155"/>
      <c r="Q40" s="87" t="s">
        <v>206</v>
      </c>
    </row>
    <row r="41" spans="1:22" ht="132" customHeight="1" x14ac:dyDescent="0.3">
      <c r="A41" s="161" t="s">
        <v>215</v>
      </c>
      <c r="B41" s="153">
        <f t="shared" si="8"/>
        <v>0</v>
      </c>
      <c r="C41" s="177">
        <f>E41+I41+K41+N41</f>
        <v>0</v>
      </c>
      <c r="D41" s="176">
        <v>0</v>
      </c>
      <c r="E41" s="176">
        <v>0</v>
      </c>
      <c r="F41" s="176"/>
      <c r="G41" s="176"/>
      <c r="H41" s="176"/>
      <c r="I41" s="176"/>
      <c r="J41" s="155">
        <v>0</v>
      </c>
      <c r="K41" s="155">
        <v>0</v>
      </c>
      <c r="L41" s="155">
        <v>0</v>
      </c>
      <c r="M41" s="176"/>
      <c r="N41" s="155">
        <v>0</v>
      </c>
      <c r="O41" s="155"/>
      <c r="P41" s="155"/>
      <c r="Q41" s="87" t="s">
        <v>216</v>
      </c>
    </row>
    <row r="42" spans="1:22" ht="218.25" customHeight="1" x14ac:dyDescent="0.3">
      <c r="A42" s="161" t="s">
        <v>69</v>
      </c>
      <c r="B42" s="153">
        <f t="shared" si="8"/>
        <v>0</v>
      </c>
      <c r="C42" s="177">
        <f>E42+I42+K42+N42</f>
        <v>0</v>
      </c>
      <c r="D42" s="176">
        <v>0</v>
      </c>
      <c r="E42" s="176">
        <v>0</v>
      </c>
      <c r="F42" s="176"/>
      <c r="G42" s="176"/>
      <c r="H42" s="176"/>
      <c r="I42" s="176"/>
      <c r="J42" s="155">
        <v>0</v>
      </c>
      <c r="K42" s="155">
        <v>0</v>
      </c>
      <c r="L42" s="155">
        <v>0</v>
      </c>
      <c r="M42" s="176"/>
      <c r="N42" s="155">
        <v>0</v>
      </c>
      <c r="O42" s="155"/>
      <c r="P42" s="155"/>
      <c r="Q42" s="87" t="s">
        <v>207</v>
      </c>
    </row>
    <row r="43" spans="1:22" ht="196.5" customHeight="1" x14ac:dyDescent="0.3">
      <c r="A43" s="161" t="s">
        <v>71</v>
      </c>
      <c r="B43" s="153">
        <f t="shared" si="8"/>
        <v>0</v>
      </c>
      <c r="C43" s="177">
        <f>E43+I43+K43+N43</f>
        <v>0</v>
      </c>
      <c r="D43" s="176">
        <v>0</v>
      </c>
      <c r="E43" s="176">
        <v>0</v>
      </c>
      <c r="F43" s="176"/>
      <c r="G43" s="176"/>
      <c r="H43" s="176"/>
      <c r="I43" s="176"/>
      <c r="J43" s="155">
        <v>0</v>
      </c>
      <c r="K43" s="155">
        <v>0</v>
      </c>
      <c r="L43" s="155">
        <v>0</v>
      </c>
      <c r="M43" s="176"/>
      <c r="N43" s="155">
        <v>0</v>
      </c>
      <c r="O43" s="155"/>
      <c r="P43" s="155"/>
      <c r="Q43" s="87" t="s">
        <v>72</v>
      </c>
    </row>
    <row r="44" spans="1:22" ht="196.5" customHeight="1" x14ac:dyDescent="0.3">
      <c r="A44" s="161" t="s">
        <v>190</v>
      </c>
      <c r="B44" s="153">
        <f t="shared" si="8"/>
        <v>0</v>
      </c>
      <c r="C44" s="177">
        <f>E44+I44+K44+N44</f>
        <v>0</v>
      </c>
      <c r="D44" s="176">
        <v>0</v>
      </c>
      <c r="E44" s="176">
        <v>0</v>
      </c>
      <c r="F44" s="176"/>
      <c r="G44" s="176"/>
      <c r="H44" s="176"/>
      <c r="I44" s="176"/>
      <c r="J44" s="155">
        <v>0</v>
      </c>
      <c r="K44" s="155">
        <v>0</v>
      </c>
      <c r="L44" s="155">
        <v>0</v>
      </c>
      <c r="M44" s="176"/>
      <c r="N44" s="155">
        <v>0</v>
      </c>
      <c r="O44" s="155"/>
      <c r="P44" s="155"/>
      <c r="Q44" s="87"/>
    </row>
    <row r="45" spans="1:22" ht="30.75" customHeight="1" x14ac:dyDescent="0.3">
      <c r="A45" s="161"/>
      <c r="B45" s="156">
        <f t="shared" ref="B45:H45" si="9">SUM(B38:B44)</f>
        <v>0</v>
      </c>
      <c r="C45" s="114">
        <f t="shared" si="9"/>
        <v>0</v>
      </c>
      <c r="D45" s="114">
        <f t="shared" si="9"/>
        <v>0</v>
      </c>
      <c r="E45" s="114">
        <f t="shared" si="9"/>
        <v>0</v>
      </c>
      <c r="F45" s="114">
        <f t="shared" si="9"/>
        <v>0</v>
      </c>
      <c r="G45" s="114">
        <f t="shared" si="9"/>
        <v>0</v>
      </c>
      <c r="H45" s="114">
        <f t="shared" si="9"/>
        <v>0</v>
      </c>
      <c r="I45" s="114">
        <f t="shared" ref="I45:N45" si="10">SUM(I38:I43)</f>
        <v>0</v>
      </c>
      <c r="J45" s="156">
        <f t="shared" si="10"/>
        <v>0</v>
      </c>
      <c r="K45" s="156">
        <f t="shared" si="10"/>
        <v>0</v>
      </c>
      <c r="L45" s="156">
        <f t="shared" si="10"/>
        <v>0</v>
      </c>
      <c r="M45" s="114">
        <f t="shared" ref="M45" si="11">SUM(M38:M43)</f>
        <v>0</v>
      </c>
      <c r="N45" s="156">
        <f t="shared" si="10"/>
        <v>0</v>
      </c>
      <c r="O45" s="156"/>
      <c r="P45" s="156"/>
      <c r="Q45" s="87"/>
    </row>
    <row r="46" spans="1:22" ht="29.25" customHeight="1" x14ac:dyDescent="0.3">
      <c r="A46" s="265" t="s">
        <v>75</v>
      </c>
      <c r="B46" s="266"/>
      <c r="C46" s="266"/>
      <c r="D46" s="266"/>
      <c r="E46" s="266"/>
      <c r="F46" s="266"/>
      <c r="G46" s="266"/>
      <c r="H46" s="266"/>
      <c r="I46" s="266"/>
      <c r="J46" s="266"/>
      <c r="K46" s="266"/>
      <c r="L46" s="266"/>
      <c r="M46" s="266"/>
      <c r="N46" s="266"/>
      <c r="O46" s="266"/>
      <c r="P46" s="266"/>
      <c r="Q46" s="267"/>
    </row>
    <row r="47" spans="1:22" ht="380.25" customHeight="1" x14ac:dyDescent="0.3">
      <c r="A47" s="161" t="s">
        <v>272</v>
      </c>
      <c r="B47" s="153">
        <f t="shared" ref="B47:B54" si="12">+D47+H47</f>
        <v>486</v>
      </c>
      <c r="C47" s="153">
        <v>486</v>
      </c>
      <c r="D47" s="176">
        <v>0</v>
      </c>
      <c r="E47" s="176">
        <v>0</v>
      </c>
      <c r="F47" s="176">
        <v>482.9</v>
      </c>
      <c r="G47" s="176">
        <v>486</v>
      </c>
      <c r="H47" s="176">
        <v>486</v>
      </c>
      <c r="I47" s="176">
        <v>482.9</v>
      </c>
      <c r="J47" s="155">
        <v>0</v>
      </c>
      <c r="K47" s="155">
        <v>0</v>
      </c>
      <c r="L47" s="155">
        <v>0</v>
      </c>
      <c r="M47" s="176">
        <v>482.9</v>
      </c>
      <c r="N47" s="155">
        <v>0</v>
      </c>
      <c r="O47" s="155"/>
      <c r="P47" s="155"/>
      <c r="Q47" s="87" t="s">
        <v>217</v>
      </c>
    </row>
    <row r="48" spans="1:22" ht="78.75" customHeight="1" x14ac:dyDescent="0.3">
      <c r="A48" s="161" t="s">
        <v>78</v>
      </c>
      <c r="B48" s="153">
        <f t="shared" si="12"/>
        <v>150</v>
      </c>
      <c r="C48" s="153">
        <v>150</v>
      </c>
      <c r="D48" s="176">
        <v>0</v>
      </c>
      <c r="E48" s="176">
        <v>0</v>
      </c>
      <c r="F48" s="176">
        <v>54.9</v>
      </c>
      <c r="G48" s="176">
        <v>150</v>
      </c>
      <c r="H48" s="176">
        <v>150</v>
      </c>
      <c r="I48" s="176">
        <v>54.9</v>
      </c>
      <c r="J48" s="155">
        <v>0</v>
      </c>
      <c r="K48" s="155">
        <v>0</v>
      </c>
      <c r="L48" s="155">
        <v>0</v>
      </c>
      <c r="M48" s="176">
        <v>54.9</v>
      </c>
      <c r="N48" s="155">
        <v>0</v>
      </c>
      <c r="O48" s="155"/>
      <c r="P48" s="155"/>
      <c r="Q48" s="87" t="s">
        <v>218</v>
      </c>
    </row>
    <row r="49" spans="1:19" ht="111" customHeight="1" x14ac:dyDescent="0.3">
      <c r="A49" s="161" t="s">
        <v>80</v>
      </c>
      <c r="B49" s="153">
        <f t="shared" si="12"/>
        <v>550</v>
      </c>
      <c r="C49" s="153">
        <v>550</v>
      </c>
      <c r="D49" s="176">
        <v>0</v>
      </c>
      <c r="E49" s="176">
        <v>0</v>
      </c>
      <c r="F49" s="176">
        <v>783.5</v>
      </c>
      <c r="G49" s="176">
        <v>550</v>
      </c>
      <c r="H49" s="176">
        <v>550</v>
      </c>
      <c r="I49" s="176">
        <v>783.5</v>
      </c>
      <c r="J49" s="155">
        <v>0</v>
      </c>
      <c r="K49" s="155">
        <v>0</v>
      </c>
      <c r="L49" s="155">
        <v>0</v>
      </c>
      <c r="M49" s="176">
        <v>783.5</v>
      </c>
      <c r="N49" s="155">
        <v>0</v>
      </c>
      <c r="O49" s="155"/>
      <c r="P49" s="155"/>
      <c r="Q49" s="87" t="s">
        <v>219</v>
      </c>
    </row>
    <row r="50" spans="1:19" ht="196.5" customHeight="1" x14ac:dyDescent="0.3">
      <c r="A50" s="161" t="s">
        <v>81</v>
      </c>
      <c r="B50" s="153">
        <f t="shared" si="12"/>
        <v>20</v>
      </c>
      <c r="C50" s="153">
        <v>20</v>
      </c>
      <c r="D50" s="176">
        <v>0</v>
      </c>
      <c r="E50" s="176">
        <v>0</v>
      </c>
      <c r="F50" s="176"/>
      <c r="G50" s="176">
        <v>20</v>
      </c>
      <c r="H50" s="176">
        <v>20</v>
      </c>
      <c r="I50" s="176"/>
      <c r="J50" s="155">
        <v>0</v>
      </c>
      <c r="K50" s="155">
        <v>0</v>
      </c>
      <c r="L50" s="155">
        <v>0</v>
      </c>
      <c r="M50" s="176"/>
      <c r="N50" s="155">
        <v>0</v>
      </c>
      <c r="O50" s="155"/>
      <c r="P50" s="155"/>
      <c r="Q50" s="87" t="s">
        <v>220</v>
      </c>
    </row>
    <row r="51" spans="1:19" ht="168" customHeight="1" x14ac:dyDescent="0.3">
      <c r="A51" s="161" t="s">
        <v>83</v>
      </c>
      <c r="B51" s="153">
        <f t="shared" si="12"/>
        <v>150</v>
      </c>
      <c r="C51" s="153">
        <v>150</v>
      </c>
      <c r="D51" s="176">
        <v>0</v>
      </c>
      <c r="E51" s="176">
        <v>0</v>
      </c>
      <c r="F51" s="177"/>
      <c r="G51" s="176">
        <v>150</v>
      </c>
      <c r="H51" s="176">
        <v>150</v>
      </c>
      <c r="I51" s="177"/>
      <c r="J51" s="155">
        <v>0</v>
      </c>
      <c r="K51" s="155">
        <v>0</v>
      </c>
      <c r="L51" s="155">
        <v>0</v>
      </c>
      <c r="M51" s="177"/>
      <c r="N51" s="155">
        <v>0</v>
      </c>
      <c r="O51" s="155"/>
      <c r="P51" s="155"/>
      <c r="Q51" s="87" t="s">
        <v>221</v>
      </c>
    </row>
    <row r="52" spans="1:19" ht="111.75" customHeight="1" x14ac:dyDescent="0.3">
      <c r="A52" s="161" t="s">
        <v>84</v>
      </c>
      <c r="B52" s="153">
        <f t="shared" si="12"/>
        <v>200</v>
      </c>
      <c r="C52" s="153">
        <v>200</v>
      </c>
      <c r="D52" s="177">
        <v>0</v>
      </c>
      <c r="E52" s="177">
        <v>0</v>
      </c>
      <c r="F52" s="177"/>
      <c r="G52" s="177">
        <v>200</v>
      </c>
      <c r="H52" s="177">
        <v>200</v>
      </c>
      <c r="I52" s="177"/>
      <c r="J52" s="154">
        <v>0</v>
      </c>
      <c r="K52" s="154">
        <v>0</v>
      </c>
      <c r="L52" s="154">
        <v>0</v>
      </c>
      <c r="M52" s="177"/>
      <c r="N52" s="154">
        <v>0</v>
      </c>
      <c r="O52" s="154"/>
      <c r="P52" s="154"/>
      <c r="Q52" s="191" t="s">
        <v>227</v>
      </c>
    </row>
    <row r="53" spans="1:19" ht="97.5" customHeight="1" x14ac:dyDescent="0.3">
      <c r="A53" s="161" t="s">
        <v>85</v>
      </c>
      <c r="B53" s="153">
        <f t="shared" si="12"/>
        <v>50</v>
      </c>
      <c r="C53" s="153">
        <v>50</v>
      </c>
      <c r="D53" s="177">
        <v>0</v>
      </c>
      <c r="E53" s="177">
        <v>0</v>
      </c>
      <c r="F53" s="177"/>
      <c r="G53" s="177">
        <v>50</v>
      </c>
      <c r="H53" s="177">
        <v>50</v>
      </c>
      <c r="I53" s="176"/>
      <c r="J53" s="154">
        <v>0</v>
      </c>
      <c r="K53" s="154">
        <v>0</v>
      </c>
      <c r="L53" s="154">
        <v>0</v>
      </c>
      <c r="M53" s="176"/>
      <c r="N53" s="154">
        <v>0</v>
      </c>
      <c r="O53" s="154"/>
      <c r="P53" s="154"/>
      <c r="Q53" s="192" t="s">
        <v>208</v>
      </c>
    </row>
    <row r="54" spans="1:19" ht="162" customHeight="1" x14ac:dyDescent="0.3">
      <c r="A54" s="161" t="s">
        <v>86</v>
      </c>
      <c r="B54" s="153">
        <f t="shared" si="12"/>
        <v>20</v>
      </c>
      <c r="C54" s="153">
        <v>20</v>
      </c>
      <c r="D54" s="177">
        <v>0</v>
      </c>
      <c r="E54" s="177">
        <v>0</v>
      </c>
      <c r="F54" s="177"/>
      <c r="G54" s="177">
        <v>20</v>
      </c>
      <c r="H54" s="177">
        <v>20</v>
      </c>
      <c r="I54" s="176"/>
      <c r="J54" s="154">
        <v>0</v>
      </c>
      <c r="K54" s="154">
        <v>0</v>
      </c>
      <c r="L54" s="154">
        <v>0</v>
      </c>
      <c r="M54" s="176"/>
      <c r="N54" s="154">
        <v>0</v>
      </c>
      <c r="O54" s="154"/>
      <c r="P54" s="154"/>
      <c r="Q54" s="222" t="s">
        <v>209</v>
      </c>
    </row>
    <row r="55" spans="1:19" s="145" customFormat="1" ht="27.75" customHeight="1" x14ac:dyDescent="0.3">
      <c r="A55" s="162" t="s">
        <v>23</v>
      </c>
      <c r="B55" s="114">
        <f>SUM(B47:B54)</f>
        <v>1626</v>
      </c>
      <c r="C55" s="114">
        <f t="shared" ref="C55:N55" si="13">SUM(C47:C54)</f>
        <v>1626</v>
      </c>
      <c r="D55" s="114">
        <f t="shared" si="13"/>
        <v>0</v>
      </c>
      <c r="E55" s="114">
        <f t="shared" si="13"/>
        <v>0</v>
      </c>
      <c r="F55" s="114">
        <v>1353.3</v>
      </c>
      <c r="G55" s="114">
        <f t="shared" si="13"/>
        <v>1626</v>
      </c>
      <c r="H55" s="114">
        <f>SUM(H47:H54)</f>
        <v>1626</v>
      </c>
      <c r="I55" s="114">
        <v>1353.3</v>
      </c>
      <c r="J55" s="156">
        <f t="shared" si="13"/>
        <v>0</v>
      </c>
      <c r="K55" s="156">
        <f t="shared" si="13"/>
        <v>0</v>
      </c>
      <c r="L55" s="156">
        <f t="shared" si="13"/>
        <v>0</v>
      </c>
      <c r="M55" s="114">
        <v>1353.3</v>
      </c>
      <c r="N55" s="156">
        <f t="shared" si="13"/>
        <v>0</v>
      </c>
      <c r="O55" s="156"/>
      <c r="P55" s="156"/>
      <c r="Q55" s="194"/>
      <c r="R55" s="186"/>
      <c r="S55" s="186"/>
    </row>
    <row r="56" spans="1:19" x14ac:dyDescent="0.3">
      <c r="A56" s="262" t="s">
        <v>87</v>
      </c>
      <c r="B56" s="263"/>
      <c r="C56" s="263"/>
      <c r="D56" s="263"/>
      <c r="E56" s="263"/>
      <c r="F56" s="263"/>
      <c r="G56" s="263"/>
      <c r="H56" s="263"/>
      <c r="I56" s="263"/>
      <c r="J56" s="263"/>
      <c r="K56" s="263"/>
      <c r="L56" s="263"/>
      <c r="M56" s="263"/>
      <c r="N56" s="263"/>
      <c r="O56" s="263"/>
      <c r="P56" s="263"/>
      <c r="Q56" s="264"/>
      <c r="R56" s="115"/>
    </row>
    <row r="57" spans="1:19" ht="115.5" customHeight="1" x14ac:dyDescent="0.3">
      <c r="A57" s="163" t="s">
        <v>88</v>
      </c>
      <c r="B57" s="153">
        <f>+D57+H57</f>
        <v>0</v>
      </c>
      <c r="C57" s="177">
        <f>E57+I57+K57+N57</f>
        <v>0</v>
      </c>
      <c r="D57" s="177">
        <v>0</v>
      </c>
      <c r="E57" s="177">
        <v>0</v>
      </c>
      <c r="F57" s="177"/>
      <c r="G57" s="177"/>
      <c r="H57" s="177"/>
      <c r="I57" s="176"/>
      <c r="J57" s="154">
        <v>0</v>
      </c>
      <c r="K57" s="154">
        <v>0</v>
      </c>
      <c r="L57" s="154">
        <v>0</v>
      </c>
      <c r="M57" s="176"/>
      <c r="N57" s="154">
        <v>0</v>
      </c>
      <c r="O57" s="154"/>
      <c r="P57" s="154"/>
      <c r="Q57" s="46" t="s">
        <v>226</v>
      </c>
    </row>
    <row r="58" spans="1:19" ht="83.25" customHeight="1" x14ac:dyDescent="0.3">
      <c r="A58" s="164" t="s">
        <v>90</v>
      </c>
      <c r="B58" s="153">
        <f>+D58+H58</f>
        <v>0</v>
      </c>
      <c r="C58" s="177">
        <f>E58+I58+K58+N58</f>
        <v>0</v>
      </c>
      <c r="D58" s="180">
        <v>0</v>
      </c>
      <c r="E58" s="180">
        <v>0</v>
      </c>
      <c r="F58" s="180" t="s">
        <v>270</v>
      </c>
      <c r="G58" s="180">
        <v>20</v>
      </c>
      <c r="H58" s="180">
        <v>0</v>
      </c>
      <c r="I58" s="181"/>
      <c r="J58" s="165">
        <v>0</v>
      </c>
      <c r="K58" s="165">
        <v>0</v>
      </c>
      <c r="L58" s="165">
        <v>0</v>
      </c>
      <c r="M58" s="181"/>
      <c r="N58" s="165">
        <v>0</v>
      </c>
      <c r="O58" s="214"/>
      <c r="P58" s="214"/>
      <c r="Q58" s="195" t="s">
        <v>210</v>
      </c>
    </row>
    <row r="59" spans="1:19" ht="27.75" customHeight="1" x14ac:dyDescent="0.3">
      <c r="A59" s="162" t="s">
        <v>23</v>
      </c>
      <c r="B59" s="156">
        <f>SUM(B57:B58)</f>
        <v>0</v>
      </c>
      <c r="C59" s="114">
        <f t="shared" ref="C59:N59" si="14">SUM(C57:C58)</f>
        <v>0</v>
      </c>
      <c r="D59" s="114">
        <f t="shared" si="14"/>
        <v>0</v>
      </c>
      <c r="E59" s="114">
        <f t="shared" si="14"/>
        <v>0</v>
      </c>
      <c r="F59" s="114">
        <f t="shared" si="14"/>
        <v>0</v>
      </c>
      <c r="G59" s="114">
        <f t="shared" si="14"/>
        <v>20</v>
      </c>
      <c r="H59" s="114">
        <f>SUM(H57:H58)</f>
        <v>0</v>
      </c>
      <c r="I59" s="114">
        <f t="shared" si="14"/>
        <v>0</v>
      </c>
      <c r="J59" s="156">
        <f t="shared" si="14"/>
        <v>0</v>
      </c>
      <c r="K59" s="156">
        <f t="shared" si="14"/>
        <v>0</v>
      </c>
      <c r="L59" s="156">
        <f t="shared" si="14"/>
        <v>0</v>
      </c>
      <c r="M59" s="114">
        <f t="shared" ref="M59" si="15">SUM(M57:M58)</f>
        <v>0</v>
      </c>
      <c r="N59" s="156">
        <f t="shared" si="14"/>
        <v>0</v>
      </c>
      <c r="O59" s="156"/>
      <c r="P59" s="156"/>
      <c r="Q59" s="194"/>
    </row>
    <row r="60" spans="1:19" ht="33.75" customHeight="1" x14ac:dyDescent="0.3">
      <c r="A60" s="262" t="s">
        <v>92</v>
      </c>
      <c r="B60" s="263"/>
      <c r="C60" s="263"/>
      <c r="D60" s="263"/>
      <c r="E60" s="263"/>
      <c r="F60" s="263"/>
      <c r="G60" s="263"/>
      <c r="H60" s="263"/>
      <c r="I60" s="263"/>
      <c r="J60" s="263"/>
      <c r="K60" s="263"/>
      <c r="L60" s="263"/>
      <c r="M60" s="263"/>
      <c r="N60" s="263"/>
      <c r="O60" s="263"/>
      <c r="P60" s="263"/>
      <c r="Q60" s="264"/>
    </row>
    <row r="61" spans="1:19" ht="81.75" customHeight="1" x14ac:dyDescent="0.3">
      <c r="A61" s="167" t="s">
        <v>93</v>
      </c>
      <c r="B61" s="153">
        <f>+D61+H61+L61</f>
        <v>506621.5</v>
      </c>
      <c r="C61" s="218">
        <v>411173.3</v>
      </c>
      <c r="D61" s="178">
        <v>0</v>
      </c>
      <c r="E61" s="178">
        <v>0</v>
      </c>
      <c r="F61" s="219">
        <v>409646.7</v>
      </c>
      <c r="G61" s="219">
        <v>349374.7</v>
      </c>
      <c r="H61" s="219">
        <v>411173.3</v>
      </c>
      <c r="I61" s="219">
        <v>409646.7</v>
      </c>
      <c r="J61" s="213">
        <v>0</v>
      </c>
      <c r="K61" s="213">
        <v>0</v>
      </c>
      <c r="L61" s="213">
        <v>95448.2</v>
      </c>
      <c r="M61" s="219">
        <v>409646.7</v>
      </c>
      <c r="N61" s="166"/>
      <c r="O61" s="166"/>
      <c r="P61" s="166"/>
      <c r="Q61" s="196" t="s">
        <v>223</v>
      </c>
      <c r="S61" s="115"/>
    </row>
    <row r="62" spans="1:19" ht="86.25" customHeight="1" x14ac:dyDescent="0.3">
      <c r="A62" s="167" t="s">
        <v>94</v>
      </c>
      <c r="B62" s="153">
        <f>+D62+H62+L62</f>
        <v>34013.300000000003</v>
      </c>
      <c r="C62" s="218">
        <v>34013.300000000003</v>
      </c>
      <c r="D62" s="178">
        <v>0</v>
      </c>
      <c r="E62" s="178">
        <v>0</v>
      </c>
      <c r="F62" s="219">
        <v>32385.3</v>
      </c>
      <c r="G62" s="219">
        <v>31802.5</v>
      </c>
      <c r="H62" s="219">
        <v>34013.300000000003</v>
      </c>
      <c r="I62" s="219">
        <v>32385.3</v>
      </c>
      <c r="J62" s="213">
        <v>0</v>
      </c>
      <c r="K62" s="213">
        <v>0</v>
      </c>
      <c r="L62" s="213"/>
      <c r="M62" s="219">
        <v>32385.33</v>
      </c>
      <c r="N62" s="166"/>
      <c r="O62" s="166"/>
      <c r="P62" s="166"/>
      <c r="Q62" s="196" t="s">
        <v>223</v>
      </c>
      <c r="S62" s="115"/>
    </row>
    <row r="63" spans="1:19" ht="82.5" customHeight="1" x14ac:dyDescent="0.3">
      <c r="A63" s="167" t="s">
        <v>96</v>
      </c>
      <c r="B63" s="153">
        <f>+D63+H63+L63</f>
        <v>0</v>
      </c>
      <c r="C63" s="177"/>
      <c r="D63" s="181"/>
      <c r="E63" s="181"/>
      <c r="F63" s="180"/>
      <c r="G63" s="180"/>
      <c r="H63" s="180"/>
      <c r="I63" s="180"/>
      <c r="J63" s="166"/>
      <c r="K63" s="166"/>
      <c r="L63" s="166"/>
      <c r="M63" s="180"/>
      <c r="N63" s="166"/>
      <c r="O63" s="166"/>
      <c r="P63" s="166"/>
      <c r="Q63" s="196" t="s">
        <v>224</v>
      </c>
    </row>
    <row r="64" spans="1:19" ht="195" customHeight="1" x14ac:dyDescent="0.3">
      <c r="A64" s="167" t="s">
        <v>97</v>
      </c>
      <c r="B64" s="183">
        <f>+D64+H64+L64</f>
        <v>152007.30000000002</v>
      </c>
      <c r="C64" s="177">
        <v>152007.29999999999</v>
      </c>
      <c r="D64" s="181">
        <v>150487.20000000001</v>
      </c>
      <c r="E64" s="181">
        <v>150487.20000000001</v>
      </c>
      <c r="F64" s="180">
        <v>152007.29999999999</v>
      </c>
      <c r="G64" s="180">
        <v>1527.94</v>
      </c>
      <c r="H64" s="180">
        <v>1520.1</v>
      </c>
      <c r="I64" s="180">
        <v>152007.29999999999</v>
      </c>
      <c r="J64" s="166">
        <v>0</v>
      </c>
      <c r="K64" s="166">
        <v>0</v>
      </c>
      <c r="L64" s="166">
        <v>0</v>
      </c>
      <c r="M64" s="180">
        <v>1520.1</v>
      </c>
      <c r="N64" s="166">
        <v>0</v>
      </c>
      <c r="O64" s="166"/>
      <c r="P64" s="166"/>
      <c r="Q64" s="77" t="s">
        <v>225</v>
      </c>
    </row>
    <row r="65" spans="1:20" ht="408.75" customHeight="1" x14ac:dyDescent="0.3">
      <c r="A65" s="167" t="s">
        <v>244</v>
      </c>
      <c r="B65" s="153">
        <f>+D65+H65+L65</f>
        <v>5834.5</v>
      </c>
      <c r="C65" s="177">
        <v>5834.5</v>
      </c>
      <c r="D65" s="181">
        <v>5776.2</v>
      </c>
      <c r="E65" s="181">
        <v>5776.2</v>
      </c>
      <c r="F65" s="180">
        <v>5834.5</v>
      </c>
      <c r="G65" s="180"/>
      <c r="H65" s="180">
        <v>58.3</v>
      </c>
      <c r="I65" s="180">
        <v>5834.5</v>
      </c>
      <c r="J65" s="166">
        <v>0</v>
      </c>
      <c r="K65" s="166">
        <v>0</v>
      </c>
      <c r="L65" s="166">
        <v>0</v>
      </c>
      <c r="M65" s="180">
        <v>58.3</v>
      </c>
      <c r="N65" s="166">
        <v>0</v>
      </c>
      <c r="O65" s="166"/>
      <c r="P65" s="166"/>
      <c r="Q65" s="77" t="s">
        <v>110</v>
      </c>
    </row>
    <row r="66" spans="1:20" ht="30" customHeight="1" x14ac:dyDescent="0.3">
      <c r="A66" s="167" t="s">
        <v>23</v>
      </c>
      <c r="B66" s="168">
        <f>SUM(B61:B65)</f>
        <v>698476.60000000009</v>
      </c>
      <c r="C66" s="182">
        <f>SUM(C61:C65)</f>
        <v>603028.39999999991</v>
      </c>
      <c r="D66" s="182">
        <f t="shared" ref="D66:N66" si="16">SUM(D61:D65)</f>
        <v>156263.40000000002</v>
      </c>
      <c r="E66" s="182">
        <f t="shared" si="16"/>
        <v>156263.40000000002</v>
      </c>
      <c r="F66" s="182">
        <f t="shared" si="16"/>
        <v>599873.80000000005</v>
      </c>
      <c r="G66" s="182">
        <f>SUM(G61:G65)</f>
        <v>382705.14</v>
      </c>
      <c r="H66" s="182">
        <f t="shared" si="16"/>
        <v>446764.99999999994</v>
      </c>
      <c r="I66" s="182">
        <f>SUM(I61:I65)</f>
        <v>599873.80000000005</v>
      </c>
      <c r="J66" s="168">
        <f t="shared" si="16"/>
        <v>0</v>
      </c>
      <c r="K66" s="168">
        <f t="shared" si="16"/>
        <v>0</v>
      </c>
      <c r="L66" s="168">
        <f t="shared" si="16"/>
        <v>95448.2</v>
      </c>
      <c r="M66" s="182">
        <f>SUM(M61:M65)</f>
        <v>443610.43</v>
      </c>
      <c r="N66" s="168">
        <f t="shared" si="16"/>
        <v>0</v>
      </c>
      <c r="O66" s="168"/>
      <c r="P66" s="168"/>
      <c r="Q66" s="196"/>
    </row>
    <row r="67" spans="1:20" ht="23.25" customHeight="1" x14ac:dyDescent="0.3">
      <c r="A67" s="269" t="s">
        <v>99</v>
      </c>
      <c r="B67" s="270"/>
      <c r="C67" s="270"/>
      <c r="D67" s="270"/>
      <c r="E67" s="270"/>
      <c r="F67" s="270"/>
      <c r="G67" s="270"/>
      <c r="H67" s="270"/>
      <c r="I67" s="270"/>
      <c r="J67" s="270"/>
      <c r="K67" s="270"/>
      <c r="L67" s="270"/>
      <c r="M67" s="270"/>
      <c r="N67" s="270"/>
      <c r="O67" s="270"/>
      <c r="P67" s="270"/>
      <c r="Q67" s="271"/>
    </row>
    <row r="68" spans="1:20" ht="171" customHeight="1" x14ac:dyDescent="0.3">
      <c r="A68" s="167" t="s">
        <v>100</v>
      </c>
      <c r="B68" s="153">
        <f>+D68+H68</f>
        <v>0</v>
      </c>
      <c r="C68" s="177">
        <f>E68+I68+K68+N68</f>
        <v>0</v>
      </c>
      <c r="D68" s="181">
        <v>0</v>
      </c>
      <c r="E68" s="181">
        <v>0</v>
      </c>
      <c r="F68" s="180">
        <v>0</v>
      </c>
      <c r="G68" s="180"/>
      <c r="H68" s="180"/>
      <c r="I68" s="180"/>
      <c r="J68" s="166">
        <v>0</v>
      </c>
      <c r="K68" s="166">
        <v>0</v>
      </c>
      <c r="L68" s="166">
        <v>0</v>
      </c>
      <c r="M68" s="180"/>
      <c r="N68" s="166">
        <v>0</v>
      </c>
      <c r="O68" s="166"/>
      <c r="P68" s="166"/>
      <c r="Q68" s="196" t="s">
        <v>142</v>
      </c>
    </row>
    <row r="69" spans="1:20" ht="129" customHeight="1" x14ac:dyDescent="0.3">
      <c r="A69" s="167" t="s">
        <v>195</v>
      </c>
      <c r="B69" s="153">
        <f>+D69+H69</f>
        <v>0</v>
      </c>
      <c r="C69" s="177">
        <f>E69+I69+K69+N69</f>
        <v>0</v>
      </c>
      <c r="D69" s="181"/>
      <c r="E69" s="181">
        <v>0</v>
      </c>
      <c r="F69" s="180">
        <v>0</v>
      </c>
      <c r="G69" s="180"/>
      <c r="H69" s="180"/>
      <c r="I69" s="180"/>
      <c r="J69" s="166"/>
      <c r="K69" s="166"/>
      <c r="L69" s="166"/>
      <c r="M69" s="180"/>
      <c r="N69" s="166"/>
      <c r="O69" s="166"/>
      <c r="P69" s="166"/>
      <c r="Q69" s="196"/>
    </row>
    <row r="70" spans="1:20" ht="150.75" customHeight="1" x14ac:dyDescent="0.3">
      <c r="A70" s="167" t="s">
        <v>242</v>
      </c>
      <c r="B70" s="183">
        <f>+D70+H70</f>
        <v>137221.70000000001</v>
      </c>
      <c r="C70" s="180">
        <v>91070</v>
      </c>
      <c r="D70" s="181">
        <v>137221.70000000001</v>
      </c>
      <c r="E70" s="181">
        <v>137221.70000000001</v>
      </c>
      <c r="F70" s="180">
        <v>137221.70000000001</v>
      </c>
      <c r="G70" s="180"/>
      <c r="H70" s="180"/>
      <c r="I70" s="180">
        <v>137221.70000000001</v>
      </c>
      <c r="J70" s="166"/>
      <c r="K70" s="166"/>
      <c r="L70" s="166"/>
      <c r="M70" s="180">
        <v>137221.70000000001</v>
      </c>
      <c r="N70" s="166"/>
      <c r="O70" s="166"/>
      <c r="P70" s="166"/>
      <c r="Q70" s="196"/>
    </row>
    <row r="71" spans="1:20" ht="204.75" customHeight="1" x14ac:dyDescent="0.3">
      <c r="A71" s="221" t="s">
        <v>271</v>
      </c>
      <c r="B71" s="183"/>
      <c r="C71" s="180">
        <v>5816.7</v>
      </c>
      <c r="D71" s="181"/>
      <c r="E71" s="181"/>
      <c r="F71" s="180">
        <v>5816.7</v>
      </c>
      <c r="G71" s="180"/>
      <c r="H71" s="180"/>
      <c r="I71" s="180">
        <v>5816.7</v>
      </c>
      <c r="J71" s="180">
        <v>5816.7</v>
      </c>
      <c r="K71" s="180">
        <v>5816.7</v>
      </c>
      <c r="L71" s="180">
        <v>5816.7</v>
      </c>
      <c r="M71" s="180">
        <v>5816.7</v>
      </c>
      <c r="N71" s="166"/>
      <c r="O71" s="166"/>
      <c r="P71" s="166"/>
      <c r="Q71" s="196"/>
    </row>
    <row r="72" spans="1:20" s="145" customFormat="1" x14ac:dyDescent="0.3">
      <c r="A72" s="220" t="s">
        <v>23</v>
      </c>
      <c r="B72" s="170">
        <f>SUM(B68:B71)</f>
        <v>137221.70000000001</v>
      </c>
      <c r="C72" s="170">
        <f t="shared" ref="C72:N72" si="17">SUM(C68:C71)</f>
        <v>96886.7</v>
      </c>
      <c r="D72" s="170">
        <f t="shared" si="17"/>
        <v>137221.70000000001</v>
      </c>
      <c r="E72" s="170">
        <f t="shared" si="17"/>
        <v>137221.70000000001</v>
      </c>
      <c r="F72" s="170">
        <f t="shared" si="17"/>
        <v>143038.40000000002</v>
      </c>
      <c r="G72" s="170">
        <f t="shared" si="17"/>
        <v>0</v>
      </c>
      <c r="H72" s="170">
        <f t="shared" si="17"/>
        <v>0</v>
      </c>
      <c r="I72" s="170">
        <f t="shared" si="17"/>
        <v>143038.40000000002</v>
      </c>
      <c r="J72" s="170">
        <f t="shared" si="17"/>
        <v>5816.7</v>
      </c>
      <c r="K72" s="170">
        <f t="shared" si="17"/>
        <v>5816.7</v>
      </c>
      <c r="L72" s="170">
        <f t="shared" si="17"/>
        <v>5816.7</v>
      </c>
      <c r="M72" s="170">
        <f t="shared" si="17"/>
        <v>143038.40000000002</v>
      </c>
      <c r="N72" s="170">
        <f t="shared" si="17"/>
        <v>0</v>
      </c>
      <c r="O72" s="170"/>
      <c r="P72" s="170"/>
      <c r="Q72" s="197"/>
    </row>
    <row r="73" spans="1:20" s="145" customFormat="1" ht="29.25" customHeight="1" x14ac:dyDescent="0.3">
      <c r="A73" s="112" t="s">
        <v>104</v>
      </c>
      <c r="B73" s="156">
        <f>B36+B45+B55+B59+B66+B72</f>
        <v>837324.3</v>
      </c>
      <c r="C73" s="114">
        <f>C36+C45+C55+C59+C66+C72</f>
        <v>701541.09999999986</v>
      </c>
      <c r="D73" s="114">
        <f t="shared" ref="D73:L73" si="18">D36+D45+D55+D59+D66+D72</f>
        <v>293485.10000000003</v>
      </c>
      <c r="E73" s="114">
        <f t="shared" si="18"/>
        <v>293485.10000000003</v>
      </c>
      <c r="F73" s="114">
        <f t="shared" si="18"/>
        <v>744265.50000000012</v>
      </c>
      <c r="G73" s="114">
        <f t="shared" si="18"/>
        <v>384351.14</v>
      </c>
      <c r="H73" s="114">
        <f t="shared" si="18"/>
        <v>448390.99999999994</v>
      </c>
      <c r="I73" s="114">
        <f>I36+I45+I55+I59+I66+I72</f>
        <v>744265.50000000012</v>
      </c>
      <c r="J73" s="156">
        <f t="shared" si="18"/>
        <v>5816.7</v>
      </c>
      <c r="K73" s="156">
        <f t="shared" si="18"/>
        <v>5816.7</v>
      </c>
      <c r="L73" s="156">
        <f t="shared" si="18"/>
        <v>101264.9</v>
      </c>
      <c r="M73" s="114">
        <f>M36+M45+M55+M59+M66+M72</f>
        <v>588002.13</v>
      </c>
      <c r="N73" s="114">
        <f t="shared" ref="N73" si="19">N36+N45+N55+N59+N66+N72</f>
        <v>0</v>
      </c>
      <c r="O73" s="114"/>
      <c r="P73" s="114"/>
      <c r="Q73" s="197"/>
      <c r="S73" s="145">
        <v>566765.69999999995</v>
      </c>
      <c r="T73" s="157">
        <f>+S73-B73</f>
        <v>-270558.60000000009</v>
      </c>
    </row>
    <row r="74" spans="1:20" ht="33.75" customHeight="1" x14ac:dyDescent="0.3">
      <c r="A74" s="242" t="s">
        <v>189</v>
      </c>
      <c r="B74" s="243"/>
      <c r="C74" s="243"/>
      <c r="D74" s="243"/>
      <c r="E74" s="243"/>
      <c r="F74" s="243"/>
      <c r="G74" s="243"/>
      <c r="H74" s="243"/>
      <c r="I74" s="243"/>
      <c r="J74" s="243"/>
      <c r="K74" s="243"/>
      <c r="L74" s="243"/>
      <c r="M74" s="243"/>
      <c r="N74" s="243"/>
      <c r="O74" s="243"/>
      <c r="P74" s="243"/>
      <c r="Q74" s="244"/>
      <c r="S74" s="115"/>
    </row>
    <row r="75" spans="1:20" ht="32.25" customHeight="1" x14ac:dyDescent="0.3">
      <c r="A75" s="235" t="s">
        <v>102</v>
      </c>
      <c r="B75" s="268"/>
      <c r="C75" s="268"/>
      <c r="D75" s="268"/>
      <c r="E75" s="268"/>
      <c r="F75" s="268"/>
      <c r="G75" s="268"/>
      <c r="H75" s="268"/>
      <c r="I75" s="268"/>
      <c r="J75" s="268"/>
      <c r="K75" s="268"/>
      <c r="L75" s="268"/>
      <c r="M75" s="268"/>
      <c r="N75" s="268"/>
      <c r="O75" s="268"/>
      <c r="P75" s="268"/>
      <c r="Q75" s="236"/>
    </row>
    <row r="76" spans="1:20" ht="99.75" customHeight="1" x14ac:dyDescent="0.3">
      <c r="A76" s="161" t="s">
        <v>103</v>
      </c>
      <c r="B76" s="153">
        <f>+D76+H76</f>
        <v>1350</v>
      </c>
      <c r="C76" s="177">
        <f>E76+I76+K76+N76</f>
        <v>1350</v>
      </c>
      <c r="D76" s="177">
        <v>0</v>
      </c>
      <c r="E76" s="177">
        <v>0</v>
      </c>
      <c r="F76" s="176">
        <v>1350</v>
      </c>
      <c r="G76" s="176">
        <v>1350</v>
      </c>
      <c r="H76" s="176">
        <v>1350</v>
      </c>
      <c r="I76" s="176">
        <v>1350</v>
      </c>
      <c r="J76" s="154">
        <v>0</v>
      </c>
      <c r="K76" s="154">
        <v>0</v>
      </c>
      <c r="L76" s="154">
        <v>0</v>
      </c>
      <c r="M76" s="176">
        <v>1350</v>
      </c>
      <c r="N76" s="154">
        <v>0</v>
      </c>
      <c r="O76" s="214"/>
      <c r="P76" s="214"/>
      <c r="Q76" s="193" t="s">
        <v>222</v>
      </c>
    </row>
    <row r="77" spans="1:20" s="145" customFormat="1" ht="29.25" customHeight="1" x14ac:dyDescent="0.3">
      <c r="A77" s="169" t="s">
        <v>23</v>
      </c>
      <c r="B77" s="156">
        <f>SUM(B76)</f>
        <v>1350</v>
      </c>
      <c r="C77" s="114">
        <f t="shared" ref="C77:N77" si="20">SUM(C76)</f>
        <v>1350</v>
      </c>
      <c r="D77" s="114">
        <f t="shared" si="20"/>
        <v>0</v>
      </c>
      <c r="E77" s="114">
        <f t="shared" si="20"/>
        <v>0</v>
      </c>
      <c r="F77" s="114">
        <f t="shared" si="20"/>
        <v>1350</v>
      </c>
      <c r="G77" s="114">
        <f t="shared" si="20"/>
        <v>1350</v>
      </c>
      <c r="H77" s="114">
        <f t="shared" si="20"/>
        <v>1350</v>
      </c>
      <c r="I77" s="114">
        <f t="shared" si="20"/>
        <v>1350</v>
      </c>
      <c r="J77" s="156">
        <f t="shared" si="20"/>
        <v>0</v>
      </c>
      <c r="K77" s="156">
        <f t="shared" si="20"/>
        <v>0</v>
      </c>
      <c r="L77" s="156">
        <f t="shared" si="20"/>
        <v>0</v>
      </c>
      <c r="M77" s="114">
        <f t="shared" ref="M77" si="21">SUM(M76)</f>
        <v>1350</v>
      </c>
      <c r="N77" s="156">
        <f t="shared" si="20"/>
        <v>0</v>
      </c>
      <c r="O77" s="215"/>
      <c r="P77" s="215"/>
      <c r="Q77" s="198"/>
    </row>
    <row r="78" spans="1:20" ht="29.25" customHeight="1" x14ac:dyDescent="0.3">
      <c r="A78" s="171" t="s">
        <v>18</v>
      </c>
      <c r="B78" s="156">
        <f>B77</f>
        <v>1350</v>
      </c>
      <c r="C78" s="114">
        <f t="shared" ref="C78:N78" si="22">C77</f>
        <v>1350</v>
      </c>
      <c r="D78" s="114">
        <f t="shared" si="22"/>
        <v>0</v>
      </c>
      <c r="E78" s="114">
        <f t="shared" si="22"/>
        <v>0</v>
      </c>
      <c r="F78" s="114">
        <f t="shared" si="22"/>
        <v>1350</v>
      </c>
      <c r="G78" s="114">
        <f t="shared" si="22"/>
        <v>1350</v>
      </c>
      <c r="H78" s="114">
        <f t="shared" si="22"/>
        <v>1350</v>
      </c>
      <c r="I78" s="114">
        <f t="shared" si="22"/>
        <v>1350</v>
      </c>
      <c r="J78" s="156">
        <f t="shared" si="22"/>
        <v>0</v>
      </c>
      <c r="K78" s="156">
        <f t="shared" si="22"/>
        <v>0</v>
      </c>
      <c r="L78" s="156">
        <f t="shared" si="22"/>
        <v>0</v>
      </c>
      <c r="M78" s="114">
        <f t="shared" ref="M78" si="23">M77</f>
        <v>1350</v>
      </c>
      <c r="N78" s="156">
        <f t="shared" si="22"/>
        <v>0</v>
      </c>
      <c r="O78" s="156"/>
      <c r="P78" s="156"/>
      <c r="Q78" s="199"/>
    </row>
    <row r="79" spans="1:20" ht="30.75" customHeight="1" x14ac:dyDescent="0.3">
      <c r="A79" s="172" t="s">
        <v>39</v>
      </c>
      <c r="B79" s="160">
        <f>B24+B73+B78</f>
        <v>1844549.79</v>
      </c>
      <c r="C79" s="114">
        <f>C24+C73+C78</f>
        <v>1708769.7999999998</v>
      </c>
      <c r="D79" s="114">
        <f>D24+D73+D78</f>
        <v>798023</v>
      </c>
      <c r="E79" s="114">
        <f t="shared" ref="E79:N79" si="24">E24+E73+E78</f>
        <v>800609.98</v>
      </c>
      <c r="F79" s="114">
        <f t="shared" si="24"/>
        <v>1753099.5</v>
      </c>
      <c r="G79" s="114">
        <f>G24+G73+G78</f>
        <v>874889.07000000007</v>
      </c>
      <c r="H79" s="114">
        <f>H24+H73+H78</f>
        <v>951078.56999999983</v>
      </c>
      <c r="I79" s="114">
        <f t="shared" si="24"/>
        <v>1753099.5</v>
      </c>
      <c r="J79" s="156">
        <f t="shared" si="24"/>
        <v>5816.7</v>
      </c>
      <c r="K79" s="156">
        <f t="shared" si="24"/>
        <v>5816.7</v>
      </c>
      <c r="L79" s="156">
        <f t="shared" si="24"/>
        <v>101264.9</v>
      </c>
      <c r="M79" s="114">
        <f t="shared" ref="M79" si="25">M24+M73+M78</f>
        <v>1596836.13</v>
      </c>
      <c r="N79" s="156">
        <f t="shared" si="24"/>
        <v>0</v>
      </c>
      <c r="O79" s="156"/>
      <c r="P79" s="156"/>
      <c r="Q79" s="200"/>
    </row>
    <row r="81" spans="1:17" ht="36.75" customHeight="1" x14ac:dyDescent="0.3">
      <c r="A81" s="142"/>
      <c r="C81" s="116"/>
      <c r="D81" s="20"/>
      <c r="E81" s="20"/>
      <c r="F81" s="20"/>
      <c r="G81" s="117"/>
      <c r="H81" s="117"/>
    </row>
    <row r="82" spans="1:17" ht="39" customHeight="1" x14ac:dyDescent="0.3">
      <c r="A82" s="142"/>
      <c r="C82" s="39"/>
      <c r="D82" s="40"/>
      <c r="E82" s="39"/>
      <c r="F82" s="39"/>
      <c r="G82" s="122"/>
      <c r="H82" s="122"/>
      <c r="I82" s="39"/>
      <c r="J82" s="39"/>
      <c r="K82" s="39"/>
      <c r="L82" s="39"/>
      <c r="M82" s="39"/>
      <c r="N82" s="39"/>
      <c r="O82" s="39"/>
      <c r="P82" s="39"/>
    </row>
    <row r="83" spans="1:17" ht="27" customHeight="1" x14ac:dyDescent="0.3">
      <c r="A83" s="143"/>
      <c r="B83" s="117"/>
      <c r="C83" s="90"/>
      <c r="D83" s="118"/>
      <c r="E83" s="119"/>
      <c r="F83" s="119"/>
      <c r="G83" s="90"/>
      <c r="H83" s="120"/>
      <c r="I83" s="118"/>
      <c r="J83" s="119"/>
      <c r="K83" s="119"/>
      <c r="L83" s="119"/>
      <c r="M83" s="118"/>
      <c r="N83" s="119"/>
      <c r="O83" s="119"/>
      <c r="P83" s="119"/>
      <c r="Q83" s="11"/>
    </row>
    <row r="84" spans="1:17" ht="27" hidden="1" customHeight="1" x14ac:dyDescent="0.3">
      <c r="A84" s="143"/>
      <c r="B84" s="90"/>
      <c r="C84" s="121"/>
      <c r="D84" s="121"/>
      <c r="E84" s="39"/>
      <c r="F84" s="39"/>
      <c r="H84" s="39"/>
      <c r="I84" s="39"/>
      <c r="J84" s="39"/>
      <c r="K84" s="39"/>
      <c r="L84" s="39"/>
      <c r="M84" s="39"/>
      <c r="N84" s="39"/>
      <c r="O84" s="39"/>
      <c r="P84" s="39"/>
    </row>
    <row r="85" spans="1:17" ht="27" hidden="1" customHeight="1" x14ac:dyDescent="0.3">
      <c r="A85" s="148"/>
      <c r="B85" s="115"/>
      <c r="C85" s="39"/>
      <c r="D85" s="11">
        <v>498474.9</v>
      </c>
      <c r="F85" s="11">
        <v>928587</v>
      </c>
      <c r="G85" s="39">
        <v>928587</v>
      </c>
      <c r="H85" s="20"/>
    </row>
    <row r="86" spans="1:17" hidden="1" x14ac:dyDescent="0.3">
      <c r="D86" s="115"/>
    </row>
    <row r="87" spans="1:17" hidden="1" x14ac:dyDescent="0.3">
      <c r="A87" s="148"/>
      <c r="B87" s="115"/>
      <c r="C87" s="115"/>
      <c r="D87" s="115">
        <f>+D85-D79</f>
        <v>-299548.09999999998</v>
      </c>
      <c r="E87" s="115"/>
      <c r="F87" s="115">
        <f>+F85-F79</f>
        <v>-824512.5</v>
      </c>
      <c r="G87" s="115">
        <f>+G85-G79</f>
        <v>53697.929999999935</v>
      </c>
    </row>
    <row r="88" spans="1:17" hidden="1" x14ac:dyDescent="0.3"/>
    <row r="89" spans="1:17" hidden="1" x14ac:dyDescent="0.3"/>
    <row r="90" spans="1:17" hidden="1" x14ac:dyDescent="0.3"/>
    <row r="91" spans="1:17" x14ac:dyDescent="0.3">
      <c r="A91" s="148"/>
      <c r="B91" s="174"/>
      <c r="C91" s="174"/>
      <c r="D91" s="147"/>
    </row>
    <row r="92" spans="1:17" x14ac:dyDescent="0.3">
      <c r="A92" s="148"/>
      <c r="B92" s="174"/>
    </row>
    <row r="93" spans="1:17" x14ac:dyDescent="0.3">
      <c r="B93" s="174"/>
    </row>
    <row r="95" spans="1:17" x14ac:dyDescent="0.3">
      <c r="A95" s="148"/>
      <c r="B95" s="173"/>
      <c r="C95" s="173"/>
    </row>
  </sheetData>
  <mergeCells count="16">
    <mergeCell ref="A1:Q1"/>
    <mergeCell ref="A2:Q2"/>
    <mergeCell ref="A3:Q3"/>
    <mergeCell ref="A5:Q5"/>
    <mergeCell ref="A4:Q4"/>
    <mergeCell ref="A9:Q9"/>
    <mergeCell ref="A25:Q25"/>
    <mergeCell ref="A56:Q56"/>
    <mergeCell ref="A26:Q26"/>
    <mergeCell ref="A75:Q75"/>
    <mergeCell ref="A37:Q37"/>
    <mergeCell ref="A46:Q46"/>
    <mergeCell ref="A60:Q60"/>
    <mergeCell ref="A67:Q67"/>
    <mergeCell ref="A74:Q74"/>
    <mergeCell ref="Q14:Q15"/>
  </mergeCells>
  <phoneticPr fontId="5" type="noConversion"/>
  <pageMargins left="0.27559055118110237" right="0" top="0.39370078740157483" bottom="0.39370078740157483" header="0.31496062992125984" footer="0.31496062992125984"/>
  <pageSetup paperSize="9" scale="42" fitToHeight="14" orientation="landscape" r:id="rId1"/>
  <rowBreaks count="1" manualBreakCount="1">
    <brk id="6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B1" workbookViewId="0">
      <pane ySplit="5" topLeftCell="A6" activePane="bottomLeft" state="frozen"/>
      <selection pane="bottomLeft" activeCell="E12" sqref="E12"/>
    </sheetView>
  </sheetViews>
  <sheetFormatPr defaultRowHeight="15" x14ac:dyDescent="0.25"/>
  <cols>
    <col min="1" max="1" width="4.42578125" style="50" hidden="1" customWidth="1"/>
    <col min="2" max="2" width="54.42578125" style="50" customWidth="1"/>
    <col min="3" max="3" width="15" style="50" customWidth="1"/>
    <col min="4" max="4" width="16.140625" style="50" customWidth="1"/>
    <col min="5" max="5" width="14.140625" style="82" customWidth="1"/>
    <col min="6" max="16384" width="9.140625" style="50"/>
  </cols>
  <sheetData>
    <row r="1" spans="1:18" ht="75" customHeight="1" x14ac:dyDescent="0.3">
      <c r="B1" s="279" t="s">
        <v>254</v>
      </c>
      <c r="C1" s="279"/>
      <c r="D1" s="279"/>
      <c r="E1" s="2"/>
      <c r="F1" s="49"/>
      <c r="G1" s="49"/>
      <c r="H1" s="49"/>
      <c r="I1" s="49"/>
      <c r="R1" s="1"/>
    </row>
    <row r="2" spans="1:18" ht="18.75" x14ac:dyDescent="0.25">
      <c r="B2" s="2"/>
    </row>
    <row r="3" spans="1:18" ht="21.75" customHeight="1" x14ac:dyDescent="0.25">
      <c r="B3" s="276" t="s">
        <v>19</v>
      </c>
      <c r="C3" s="277"/>
      <c r="D3" s="278"/>
    </row>
    <row r="4" spans="1:18" ht="17.25" customHeight="1" x14ac:dyDescent="0.25">
      <c r="B4" s="280" t="s">
        <v>20</v>
      </c>
      <c r="C4" s="282" t="s">
        <v>267</v>
      </c>
      <c r="D4" s="283"/>
      <c r="E4" s="284"/>
    </row>
    <row r="5" spans="1:18" ht="18" customHeight="1" x14ac:dyDescent="0.25">
      <c r="B5" s="281"/>
      <c r="C5" s="84" t="s">
        <v>21</v>
      </c>
      <c r="D5" s="84" t="s">
        <v>22</v>
      </c>
      <c r="E5" s="216" t="s">
        <v>268</v>
      </c>
    </row>
    <row r="6" spans="1:18" ht="50.25" customHeight="1" x14ac:dyDescent="0.25">
      <c r="A6" s="79">
        <v>1</v>
      </c>
      <c r="B6" s="80" t="s">
        <v>32</v>
      </c>
      <c r="C6" s="83">
        <v>8</v>
      </c>
      <c r="D6" s="83">
        <v>8</v>
      </c>
      <c r="E6" s="217">
        <v>100</v>
      </c>
    </row>
    <row r="7" spans="1:18" ht="39" customHeight="1" x14ac:dyDescent="0.25">
      <c r="A7" s="79">
        <v>2</v>
      </c>
      <c r="B7" s="123" t="s">
        <v>33</v>
      </c>
      <c r="C7" s="83">
        <v>1500</v>
      </c>
      <c r="D7" s="83">
        <v>1500</v>
      </c>
      <c r="E7" s="217">
        <v>100</v>
      </c>
      <c r="F7" s="51"/>
    </row>
    <row r="8" spans="1:18" ht="57.75" customHeight="1" x14ac:dyDescent="0.25">
      <c r="A8" s="79">
        <v>3</v>
      </c>
      <c r="B8" s="80" t="s">
        <v>34</v>
      </c>
      <c r="C8" s="83">
        <v>100</v>
      </c>
      <c r="D8" s="83">
        <v>100</v>
      </c>
      <c r="E8" s="217">
        <v>100</v>
      </c>
    </row>
    <row r="9" spans="1:18" ht="72.75" customHeight="1" x14ac:dyDescent="0.25">
      <c r="A9" s="79">
        <v>4</v>
      </c>
      <c r="B9" s="80" t="s">
        <v>35</v>
      </c>
      <c r="C9" s="83">
        <v>3</v>
      </c>
      <c r="D9" s="83">
        <v>3</v>
      </c>
      <c r="E9" s="217">
        <v>100</v>
      </c>
    </row>
    <row r="10" spans="1:18" ht="106.5" customHeight="1" x14ac:dyDescent="0.25">
      <c r="A10" s="79">
        <v>5</v>
      </c>
      <c r="B10" s="125" t="s">
        <v>36</v>
      </c>
      <c r="C10" s="126">
        <v>112</v>
      </c>
      <c r="D10" s="83">
        <v>112</v>
      </c>
      <c r="E10" s="217">
        <v>100</v>
      </c>
    </row>
    <row r="11" spans="1:18" ht="57" customHeight="1" x14ac:dyDescent="0.25">
      <c r="A11" s="79">
        <v>6</v>
      </c>
      <c r="B11" s="80" t="s">
        <v>37</v>
      </c>
      <c r="C11" s="83">
        <v>23</v>
      </c>
      <c r="D11" s="83">
        <v>23</v>
      </c>
      <c r="E11" s="217">
        <v>100</v>
      </c>
    </row>
    <row r="12" spans="1:18" ht="73.5" customHeight="1" x14ac:dyDescent="0.25">
      <c r="A12" s="79">
        <v>7</v>
      </c>
      <c r="B12" s="81" t="s">
        <v>38</v>
      </c>
      <c r="C12" s="83">
        <v>100</v>
      </c>
      <c r="D12" s="83">
        <v>100</v>
      </c>
      <c r="E12" s="217">
        <v>100</v>
      </c>
    </row>
    <row r="13" spans="1:18" ht="72" customHeight="1" x14ac:dyDescent="0.25">
      <c r="A13" s="50">
        <v>9</v>
      </c>
      <c r="B13" s="124" t="s">
        <v>40</v>
      </c>
      <c r="C13" s="83">
        <v>280</v>
      </c>
      <c r="D13" s="83">
        <v>280</v>
      </c>
      <c r="E13" s="217">
        <v>100</v>
      </c>
    </row>
    <row r="14" spans="1:18" s="135" customFormat="1" ht="15.75" x14ac:dyDescent="0.25">
      <c r="B14" s="149" t="s">
        <v>228</v>
      </c>
      <c r="C14" s="83">
        <v>34</v>
      </c>
      <c r="D14" s="151">
        <v>34</v>
      </c>
      <c r="E14" s="150"/>
    </row>
    <row r="15" spans="1:18" x14ac:dyDescent="0.25">
      <c r="C15" s="52"/>
      <c r="D15" s="52"/>
    </row>
  </sheetData>
  <mergeCells count="4">
    <mergeCell ref="B3:D3"/>
    <mergeCell ref="B1:D1"/>
    <mergeCell ref="B4:B5"/>
    <mergeCell ref="C4:E4"/>
  </mergeCells>
  <phoneticPr fontId="5" type="noConversion"/>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zoomScale="106" zoomScaleNormal="106" workbookViewId="0">
      <selection activeCell="D11" sqref="D11"/>
    </sheetView>
  </sheetViews>
  <sheetFormatPr defaultRowHeight="15.75" x14ac:dyDescent="0.25"/>
  <cols>
    <col min="1" max="1" width="6.7109375" style="133" customWidth="1"/>
    <col min="2" max="2" width="28.140625" style="134" customWidth="1"/>
    <col min="3" max="3" width="13.5703125" style="134" customWidth="1"/>
    <col min="4" max="4" width="121.7109375" style="134" customWidth="1"/>
    <col min="5" max="16384" width="9.140625" style="135"/>
  </cols>
  <sheetData>
    <row r="2" spans="1:4" x14ac:dyDescent="0.25">
      <c r="A2" s="136"/>
      <c r="B2" s="285" t="s">
        <v>196</v>
      </c>
      <c r="C2" s="285"/>
      <c r="D2" s="285"/>
    </row>
    <row r="3" spans="1:4" x14ac:dyDescent="0.25">
      <c r="A3" s="136"/>
      <c r="B3" s="135"/>
      <c r="C3" s="137" t="s">
        <v>179</v>
      </c>
      <c r="D3" s="152" t="s">
        <v>255</v>
      </c>
    </row>
    <row r="5" spans="1:4" ht="78.75" x14ac:dyDescent="0.25">
      <c r="A5" s="138" t="s">
        <v>151</v>
      </c>
      <c r="B5" s="127" t="s">
        <v>153</v>
      </c>
      <c r="C5" s="127" t="s">
        <v>152</v>
      </c>
      <c r="D5" s="127" t="s">
        <v>256</v>
      </c>
    </row>
    <row r="6" spans="1:4" x14ac:dyDescent="0.25">
      <c r="A6" s="139" t="s">
        <v>154</v>
      </c>
      <c r="B6" s="286" t="s">
        <v>193</v>
      </c>
      <c r="C6" s="289"/>
      <c r="D6" s="290"/>
    </row>
    <row r="7" spans="1:4" ht="78.75" x14ac:dyDescent="0.25">
      <c r="A7" s="138" t="s">
        <v>143</v>
      </c>
      <c r="B7" s="129" t="s">
        <v>181</v>
      </c>
      <c r="C7" s="291" t="s">
        <v>155</v>
      </c>
      <c r="D7" s="130" t="s">
        <v>234</v>
      </c>
    </row>
    <row r="8" spans="1:4" ht="63" x14ac:dyDescent="0.25">
      <c r="A8" s="138" t="s">
        <v>144</v>
      </c>
      <c r="B8" s="129" t="s">
        <v>156</v>
      </c>
      <c r="C8" s="293"/>
      <c r="D8" s="130" t="s">
        <v>235</v>
      </c>
    </row>
    <row r="9" spans="1:4" ht="47.25" x14ac:dyDescent="0.25">
      <c r="A9" s="138" t="s">
        <v>145</v>
      </c>
      <c r="B9" s="129" t="s">
        <v>157</v>
      </c>
      <c r="C9" s="293"/>
      <c r="D9" s="128" t="s">
        <v>236</v>
      </c>
    </row>
    <row r="10" spans="1:4" ht="63" x14ac:dyDescent="0.25">
      <c r="A10" s="138" t="s">
        <v>146</v>
      </c>
      <c r="B10" s="129" t="s">
        <v>158</v>
      </c>
      <c r="C10" s="293"/>
      <c r="D10" s="130" t="s">
        <v>237</v>
      </c>
    </row>
    <row r="11" spans="1:4" ht="79.5" customHeight="1" x14ac:dyDescent="0.25">
      <c r="A11" s="138" t="s">
        <v>147</v>
      </c>
      <c r="B11" s="129" t="s">
        <v>238</v>
      </c>
      <c r="C11" s="293"/>
      <c r="D11" s="130" t="s">
        <v>257</v>
      </c>
    </row>
    <row r="12" spans="1:4" ht="63" x14ac:dyDescent="0.25">
      <c r="A12" s="138" t="s">
        <v>148</v>
      </c>
      <c r="B12" s="129" t="s">
        <v>159</v>
      </c>
      <c r="C12" s="293"/>
      <c r="D12" s="131" t="s">
        <v>239</v>
      </c>
    </row>
    <row r="13" spans="1:4" ht="157.5" x14ac:dyDescent="0.25">
      <c r="A13" s="138" t="s">
        <v>149</v>
      </c>
      <c r="B13" s="129" t="s">
        <v>160</v>
      </c>
      <c r="C13" s="293"/>
      <c r="D13" s="130" t="s">
        <v>240</v>
      </c>
    </row>
    <row r="14" spans="1:4" ht="47.25" x14ac:dyDescent="0.25">
      <c r="A14" s="138" t="s">
        <v>150</v>
      </c>
      <c r="B14" s="129" t="s">
        <v>161</v>
      </c>
      <c r="C14" s="293"/>
      <c r="D14" s="130" t="s">
        <v>241</v>
      </c>
    </row>
    <row r="15" spans="1:4" x14ac:dyDescent="0.25">
      <c r="A15" s="139" t="s">
        <v>173</v>
      </c>
      <c r="B15" s="286" t="s">
        <v>191</v>
      </c>
      <c r="C15" s="287"/>
      <c r="D15" s="288"/>
    </row>
    <row r="16" spans="1:4" ht="110.25" x14ac:dyDescent="0.25">
      <c r="A16" s="138" t="s">
        <v>162</v>
      </c>
      <c r="B16" s="129" t="s">
        <v>178</v>
      </c>
      <c r="C16" s="291" t="s">
        <v>172</v>
      </c>
      <c r="D16" s="130" t="s">
        <v>185</v>
      </c>
    </row>
    <row r="17" spans="1:4" ht="47.25" x14ac:dyDescent="0.25">
      <c r="A17" s="138" t="s">
        <v>163</v>
      </c>
      <c r="B17" s="129" t="s">
        <v>177</v>
      </c>
      <c r="C17" s="293"/>
      <c r="D17" s="130" t="s">
        <v>229</v>
      </c>
    </row>
    <row r="18" spans="1:4" ht="78.75" x14ac:dyDescent="0.25">
      <c r="A18" s="138" t="s">
        <v>164</v>
      </c>
      <c r="B18" s="129" t="s">
        <v>176</v>
      </c>
      <c r="C18" s="292"/>
      <c r="D18" s="132" t="s">
        <v>184</v>
      </c>
    </row>
    <row r="19" spans="1:4" x14ac:dyDescent="0.25">
      <c r="A19" s="139" t="s">
        <v>165</v>
      </c>
      <c r="B19" s="286" t="s">
        <v>192</v>
      </c>
      <c r="C19" s="287"/>
      <c r="D19" s="288"/>
    </row>
    <row r="20" spans="1:4" ht="204.75" x14ac:dyDescent="0.25">
      <c r="A20" s="138" t="s">
        <v>166</v>
      </c>
      <c r="B20" s="129" t="s">
        <v>180</v>
      </c>
      <c r="C20" s="291" t="s">
        <v>172</v>
      </c>
      <c r="D20" s="130" t="s">
        <v>183</v>
      </c>
    </row>
    <row r="21" spans="1:4" ht="157.5" x14ac:dyDescent="0.25">
      <c r="A21" s="138" t="s">
        <v>167</v>
      </c>
      <c r="B21" s="129" t="s">
        <v>175</v>
      </c>
      <c r="C21" s="292"/>
      <c r="D21" s="129" t="s">
        <v>230</v>
      </c>
    </row>
    <row r="22" spans="1:4" x14ac:dyDescent="0.25">
      <c r="A22" s="139" t="s">
        <v>168</v>
      </c>
      <c r="B22" s="286" t="s">
        <v>194</v>
      </c>
      <c r="C22" s="289"/>
      <c r="D22" s="290"/>
    </row>
    <row r="23" spans="1:4" ht="58.5" customHeight="1" x14ac:dyDescent="0.25">
      <c r="A23" s="138" t="s">
        <v>170</v>
      </c>
      <c r="B23" s="129" t="s">
        <v>169</v>
      </c>
      <c r="C23" s="291" t="s">
        <v>172</v>
      </c>
      <c r="D23" s="81" t="s">
        <v>231</v>
      </c>
    </row>
    <row r="24" spans="1:4" ht="394.5" customHeight="1" x14ac:dyDescent="0.25">
      <c r="A24" s="138" t="s">
        <v>171</v>
      </c>
      <c r="B24" s="129" t="s">
        <v>174</v>
      </c>
      <c r="C24" s="292"/>
      <c r="D24" s="140" t="s">
        <v>182</v>
      </c>
    </row>
  </sheetData>
  <mergeCells count="9">
    <mergeCell ref="B2:D2"/>
    <mergeCell ref="B19:D19"/>
    <mergeCell ref="B22:D22"/>
    <mergeCell ref="C23:C24"/>
    <mergeCell ref="C20:C21"/>
    <mergeCell ref="B6:D6"/>
    <mergeCell ref="B15:D15"/>
    <mergeCell ref="C16:C18"/>
    <mergeCell ref="C7:C14"/>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отчет для себя</vt:lpstr>
      <vt:lpstr>отчет</vt:lpstr>
      <vt:lpstr>индикаторы</vt:lpstr>
      <vt:lpstr>комплекс план</vt:lpstr>
      <vt:lpstr>отчет!Заголовки_для_печати</vt:lpstr>
      <vt:lpstr>'отчет для себя'!Заголовки_для_печати</vt:lpstr>
      <vt:lpstr>отчет!Область_печати</vt:lpstr>
      <vt:lpstr>'отчет для себя'!Область_печати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2017-04-06T13:51:15Z</cp:lastPrinted>
  <dcterms:created xsi:type="dcterms:W3CDTF">2006-09-16T00:00:00Z</dcterms:created>
  <dcterms:modified xsi:type="dcterms:W3CDTF">2021-01-26T04:17:16Z</dcterms:modified>
</cp:coreProperties>
</file>