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filterPrivacy="1" defaultThemeVersion="124226"/>
  <xr:revisionPtr revIDLastSave="0" documentId="8_{C450E5D4-2F73-4C36-911B-E24222849D51}" xr6:coauthVersionLast="37" xr6:coauthVersionMax="37" xr10:uidLastSave="{00000000-0000-0000-0000-000000000000}"/>
  <bookViews>
    <workbookView xWindow="0" yWindow="450" windowWidth="28800" windowHeight="11730" tabRatio="737" activeTab="2" xr2:uid="{00000000-000D-0000-FFFF-FFFF00000000}"/>
  </bookViews>
  <sheets>
    <sheet name=" Компл.план (Информацию заполни" sheetId="34" r:id="rId1"/>
    <sheet name="Индикаторы ок" sheetId="36" r:id="rId2"/>
    <sheet name="отчет на 01.01.2021" sheetId="39" r:id="rId3"/>
  </sheets>
  <definedNames>
    <definedName name="_xlnm.Print_Area" localSheetId="0">' Компл.план (Информацию заполни'!$A$1:$P$33</definedName>
    <definedName name="_xlnm.Print_Area" localSheetId="1">'Индикаторы ок'!$A$1:$F$27</definedName>
    <definedName name="_xlnm.Print_Area" localSheetId="2">'отчет на 01.01.2021'!$A$1:$Q$88</definedName>
  </definedNames>
  <calcPr calcId="179021"/>
</workbook>
</file>

<file path=xl/calcChain.xml><?xml version="1.0" encoding="utf-8"?>
<calcChain xmlns="http://schemas.openxmlformats.org/spreadsheetml/2006/main">
  <c r="E84" i="39" l="1"/>
  <c r="D84" i="39" l="1"/>
  <c r="P28" i="34" l="1"/>
  <c r="P25" i="34"/>
  <c r="P24" i="34"/>
  <c r="P23" i="34"/>
  <c r="P22" i="34"/>
  <c r="E50" i="39" l="1"/>
  <c r="D50" i="39"/>
  <c r="C50" i="39"/>
  <c r="C49" i="39"/>
  <c r="C47" i="39"/>
  <c r="E46" i="39"/>
  <c r="D46" i="39"/>
  <c r="C46" i="39"/>
  <c r="D44" i="39"/>
  <c r="D43" i="39"/>
  <c r="C42" i="39"/>
  <c r="C40" i="39"/>
  <c r="K80" i="39" l="1"/>
  <c r="L80" i="39"/>
  <c r="F28" i="36" l="1"/>
  <c r="P113" i="39" l="1"/>
  <c r="C98" i="39"/>
  <c r="P87" i="39"/>
  <c r="O87" i="39"/>
  <c r="N87" i="39"/>
  <c r="M87" i="39"/>
  <c r="L87" i="39"/>
  <c r="K87" i="39"/>
  <c r="J87" i="39"/>
  <c r="I87" i="39"/>
  <c r="H87" i="39"/>
  <c r="G87" i="39"/>
  <c r="F87" i="39"/>
  <c r="D86" i="39"/>
  <c r="E85" i="39"/>
  <c r="L82" i="39"/>
  <c r="K82" i="39"/>
  <c r="E81" i="39"/>
  <c r="D81" i="39"/>
  <c r="N80" i="39"/>
  <c r="M80" i="39"/>
  <c r="J80" i="39"/>
  <c r="J82" i="39" s="1"/>
  <c r="I80" i="39"/>
  <c r="I82" i="39" s="1"/>
  <c r="H80" i="39"/>
  <c r="H82" i="39" s="1"/>
  <c r="E80" i="39"/>
  <c r="E79" i="39"/>
  <c r="D79" i="39"/>
  <c r="E78" i="39"/>
  <c r="D78" i="39"/>
  <c r="E77" i="39"/>
  <c r="D77" i="39"/>
  <c r="S77" i="39" s="1"/>
  <c r="E76" i="39"/>
  <c r="D76" i="39"/>
  <c r="E75" i="39"/>
  <c r="D75" i="39"/>
  <c r="E74" i="39"/>
  <c r="D74" i="39"/>
  <c r="E73" i="39"/>
  <c r="D73" i="39"/>
  <c r="E72" i="39"/>
  <c r="D72" i="39"/>
  <c r="E71" i="39"/>
  <c r="D71" i="39"/>
  <c r="E70" i="39"/>
  <c r="D70" i="39"/>
  <c r="E69" i="39"/>
  <c r="D69" i="39"/>
  <c r="E68" i="39"/>
  <c r="D68" i="39"/>
  <c r="E67" i="39"/>
  <c r="D67" i="39"/>
  <c r="E66" i="39"/>
  <c r="D66" i="39"/>
  <c r="E65" i="39"/>
  <c r="D65" i="39"/>
  <c r="E64" i="39"/>
  <c r="D64" i="39"/>
  <c r="E63" i="39"/>
  <c r="D63" i="39"/>
  <c r="E62" i="39"/>
  <c r="D62" i="39"/>
  <c r="E61" i="39"/>
  <c r="D61" i="39"/>
  <c r="P59" i="39"/>
  <c r="O59" i="39"/>
  <c r="N59" i="39"/>
  <c r="M59" i="39"/>
  <c r="L59" i="39"/>
  <c r="K59" i="39"/>
  <c r="H59" i="39"/>
  <c r="G59" i="39"/>
  <c r="F59" i="39"/>
  <c r="D57" i="39"/>
  <c r="E56" i="39"/>
  <c r="D56" i="39"/>
  <c r="I56" i="39" s="1"/>
  <c r="E55" i="39"/>
  <c r="D55" i="39"/>
  <c r="I55" i="39" s="1"/>
  <c r="D54" i="39"/>
  <c r="E53" i="39"/>
  <c r="E59" i="39" s="1"/>
  <c r="D53" i="39"/>
  <c r="J53" i="39" s="1"/>
  <c r="J59" i="39" s="1"/>
  <c r="E52" i="39"/>
  <c r="D52" i="39"/>
  <c r="C52" i="39"/>
  <c r="L38" i="39"/>
  <c r="K38" i="39"/>
  <c r="F38" i="39"/>
  <c r="D38" i="39"/>
  <c r="J37" i="39"/>
  <c r="I37" i="39"/>
  <c r="H37" i="39"/>
  <c r="E37" i="39"/>
  <c r="C37" i="39"/>
  <c r="C38" i="39" s="1"/>
  <c r="J36" i="39"/>
  <c r="I36" i="39"/>
  <c r="H36" i="39"/>
  <c r="E36" i="39"/>
  <c r="J35" i="39"/>
  <c r="I35" i="39"/>
  <c r="H35" i="39"/>
  <c r="E35" i="39"/>
  <c r="J34" i="39"/>
  <c r="I34" i="39"/>
  <c r="I38" i="39" s="1"/>
  <c r="H34" i="39"/>
  <c r="E32" i="39"/>
  <c r="P31" i="39"/>
  <c r="O31" i="39"/>
  <c r="N31" i="39"/>
  <c r="M31" i="39"/>
  <c r="K31" i="39"/>
  <c r="F31" i="39"/>
  <c r="E31" i="39"/>
  <c r="D31" i="39"/>
  <c r="C31" i="39"/>
  <c r="J30" i="39"/>
  <c r="J31" i="39" s="1"/>
  <c r="I30" i="39"/>
  <c r="I31" i="39" s="1"/>
  <c r="H30" i="39"/>
  <c r="H31" i="39" s="1"/>
  <c r="P28" i="39"/>
  <c r="O28" i="39"/>
  <c r="N28" i="39"/>
  <c r="M28" i="39"/>
  <c r="K28" i="39"/>
  <c r="F28" i="39"/>
  <c r="E28" i="39"/>
  <c r="D28" i="39"/>
  <c r="C28" i="39"/>
  <c r="J27" i="39"/>
  <c r="I27" i="39"/>
  <c r="H27" i="39"/>
  <c r="J25" i="39"/>
  <c r="I25" i="39"/>
  <c r="H25" i="39"/>
  <c r="P23" i="39"/>
  <c r="N23" i="39"/>
  <c r="M23" i="39"/>
  <c r="K23" i="39"/>
  <c r="F23" i="39"/>
  <c r="D23" i="39"/>
  <c r="C23" i="39"/>
  <c r="J22" i="39"/>
  <c r="I22" i="39"/>
  <c r="H22" i="39"/>
  <c r="J21" i="39"/>
  <c r="I21" i="39"/>
  <c r="H21" i="39"/>
  <c r="I20" i="39"/>
  <c r="H20" i="39"/>
  <c r="E20" i="39"/>
  <c r="E23" i="39" s="1"/>
  <c r="P18" i="39"/>
  <c r="N18" i="39"/>
  <c r="K18" i="39"/>
  <c r="F18" i="39"/>
  <c r="D18" i="39"/>
  <c r="C18" i="39"/>
  <c r="J17" i="39"/>
  <c r="J18" i="39" s="1"/>
  <c r="I17" i="39"/>
  <c r="I18" i="39" s="1"/>
  <c r="H17" i="39"/>
  <c r="H18" i="39" s="1"/>
  <c r="D59" i="39" l="1"/>
  <c r="Q59" i="39" s="1"/>
  <c r="I59" i="39"/>
  <c r="N32" i="39"/>
  <c r="J28" i="39"/>
  <c r="F32" i="39"/>
  <c r="E82" i="39"/>
  <c r="E38" i="39"/>
  <c r="J38" i="39"/>
  <c r="K32" i="39"/>
  <c r="K88" i="39" s="1"/>
  <c r="H23" i="39"/>
  <c r="J23" i="39"/>
  <c r="C32" i="39"/>
  <c r="C99" i="39" s="1"/>
  <c r="M32" i="39"/>
  <c r="I28" i="39"/>
  <c r="D87" i="39"/>
  <c r="E87" i="39"/>
  <c r="Q87" i="39" s="1"/>
  <c r="H28" i="39"/>
  <c r="P32" i="39"/>
  <c r="D32" i="39"/>
  <c r="I23" i="39"/>
  <c r="O32" i="39"/>
  <c r="H38" i="39"/>
  <c r="G88" i="39"/>
  <c r="D80" i="39"/>
  <c r="D82" i="39" s="1"/>
  <c r="F88" i="39"/>
  <c r="L88" i="39"/>
  <c r="C59" i="39"/>
  <c r="D88" i="39" l="1"/>
  <c r="D92" i="39" s="1"/>
  <c r="I32" i="39"/>
  <c r="I88" i="39" s="1"/>
  <c r="H32" i="39"/>
  <c r="H88" i="39" s="1"/>
  <c r="E88" i="39"/>
  <c r="Q88" i="39" s="1"/>
  <c r="J32" i="39"/>
  <c r="J88" i="39" s="1"/>
  <c r="Q82" i="39"/>
</calcChain>
</file>

<file path=xl/sharedStrings.xml><?xml version="1.0" encoding="utf-8"?>
<sst xmlns="http://schemas.openxmlformats.org/spreadsheetml/2006/main" count="699" uniqueCount="325">
  <si>
    <t>Приложение № 4</t>
  </si>
  <si>
    <t>к Порядку разработки, реализации и оценки</t>
  </si>
  <si>
    <t>эффективности государственных программ</t>
  </si>
  <si>
    <t>Республики Тыва (до 5 числа ежемес.)</t>
  </si>
  <si>
    <t>ИНФОРМАЦИЯ</t>
  </si>
  <si>
    <t>о ходе реализации государственной программы</t>
  </si>
  <si>
    <t>Наименование мероприятия (объекта)</t>
  </si>
  <si>
    <t>Объемы финансирования (тыс. руб.)</t>
  </si>
  <si>
    <t>всего</t>
  </si>
  <si>
    <t>федеральный бюджет</t>
  </si>
  <si>
    <t>республиканский бюджет</t>
  </si>
  <si>
    <t>местные бюджеты</t>
  </si>
  <si>
    <t>внебюджетные источники</t>
  </si>
  <si>
    <t>план</t>
  </si>
  <si>
    <t>факт</t>
  </si>
  <si>
    <t>предусмотрено программой</t>
  </si>
  <si>
    <t>предусмотрено уточненной бюджетной росписью на отчетный период</t>
  </si>
  <si>
    <t>Подпрограмма 1. "Дети Тыва"</t>
  </si>
  <si>
    <t>-</t>
  </si>
  <si>
    <t>2.3. Организация и проведение социально-значимых мероприятий, направленных на поддержку семьи и детей, укрепление семейных ценностей и традиций.</t>
  </si>
  <si>
    <t>Итого:</t>
  </si>
  <si>
    <t>3.2. Направление детей, оказавшихся в ТЖС, в г.Москву для участия в Кремлевской елке</t>
  </si>
  <si>
    <t>3.3. Направление детей, нах-ся в ТЖС, для участия во всероссийских и в региональных фестивалях, спартакиадах, конкурсах</t>
  </si>
  <si>
    <t>Итого по  программе 1:</t>
  </si>
  <si>
    <t>Путевки</t>
  </si>
  <si>
    <t>Проезд детей к месту отдыха и обратно</t>
  </si>
  <si>
    <t>Продукты питания</t>
  </si>
  <si>
    <t>Итого по  программе 2:</t>
  </si>
  <si>
    <t xml:space="preserve">  </t>
  </si>
  <si>
    <t>Социальное обеспечение детей-сирот и детей, оставшихся без попечения родителей, лиц из их числа детей-сирот и детей, оставшихся без попечения родителей, обучающихся в государственных образовательных учреждениях среднего профессионального образования и высшего образования</t>
  </si>
  <si>
    <t>Итого по  программе 3:</t>
  </si>
  <si>
    <t>Итого по  программе 4:</t>
  </si>
  <si>
    <t>Подпрограмма 5 «Обеспечение жилыми помещениями детей-сирот, детей, оставшихся без попечения родителей, лиц из числа детей-сирот, оставшихся без попечения родителей по договорам найма специализированных жилых помещений»</t>
  </si>
  <si>
    <t>Субсидии на обеспечение жилыми помещениями детей-сирот, оставшихся без попечения родителей, а также детей находящихся под опекой (попечительства) не имеющих закрепленного жилого помещения</t>
  </si>
  <si>
    <t>Итого по  программе 5:</t>
  </si>
  <si>
    <t>Лимит программы</t>
  </si>
  <si>
    <t>"Социальная защита семьи и детей в Республике Тыва на 2017-2020 годы"</t>
  </si>
  <si>
    <t>ЦСПСиД Бай-Тайгинского кожууна</t>
  </si>
  <si>
    <t>ЦСПСиД Барун-Хемчикского кожууна</t>
  </si>
  <si>
    <t>ЦСПСиД Дзун-Хемчикского кожууна</t>
  </si>
  <si>
    <t>ЦСПСиД Каа-Хемского кожууна</t>
  </si>
  <si>
    <t>ЦСПСиД Кызылского кожууна</t>
  </si>
  <si>
    <t>ЦСПСиД Монгун-Тайгинского кожууна</t>
  </si>
  <si>
    <t>ЦСПСиД Овюрского кожууна</t>
  </si>
  <si>
    <t>ЦСПСиД Пий-Хемского кожууна</t>
  </si>
  <si>
    <t>ЦСПСиД Сут-Хольского кожууна</t>
  </si>
  <si>
    <t xml:space="preserve">ЦСПСиД Тандинского кожууна </t>
  </si>
  <si>
    <t>ЦСПСиД Тес-Хемского кожууна</t>
  </si>
  <si>
    <t>ЦСПСиД Тоджинского кожууна</t>
  </si>
  <si>
    <t>ЦСПСиД Улуг-Хемского кожууна</t>
  </si>
  <si>
    <t>ЦСПСиД Эрзинского кожууна</t>
  </si>
  <si>
    <t>ЦСПСиД Чаа-Хольского кожууна</t>
  </si>
  <si>
    <t>ЦСПСиД Чеди-Хольского кожууна</t>
  </si>
  <si>
    <t>ЦСПСиД "Ресцентр соцподдержки"</t>
  </si>
  <si>
    <t>ЦСПСиД г. Кызыла</t>
  </si>
  <si>
    <t>ЦСПСиД г. Ак-Довурака</t>
  </si>
  <si>
    <t>Детский дом г. Кызыла 07-02-1040000590-611-241</t>
  </si>
  <si>
    <t>4.1. Организация и проведение обучающего инструктажа для организаторов детских оздоровительных лагерей, созданных на базе учреждений социального обслужиывания семьи и детей (Школа вожатых)</t>
  </si>
  <si>
    <t>1.1. Проведение мероприятий направленных на сплочение семьи и формирование совместного досуга как основа семейных ценностей</t>
  </si>
  <si>
    <t>1. Направление "Дети и семья" Профилактика семейного благополучия и социального сиротства</t>
  </si>
  <si>
    <t>2. Создание комплексной работы по социальной реабилитации семей, находящихся в СОП и ТЖС. Расширение потенциала служб системы профилактики семейного неблагополучия и социального сиротства</t>
  </si>
  <si>
    <t>2.1. Проведение республиканского конкурса среди семей, находящихся в трудной жизненной ситуации</t>
  </si>
  <si>
    <t>2.2. Проведение мероприятий посвященных, на повышение социального статуса, роли и значимости здоровой семьи,
семейного человека в обществе.</t>
  </si>
  <si>
    <t>3. Социальная поддержка семей с детьми, находящихся в ТЖС</t>
  </si>
  <si>
    <t>4. Организация летнего отдыха и оздоровления несовершеннолетних</t>
  </si>
  <si>
    <t>Примечание</t>
  </si>
  <si>
    <t>N п/п</t>
  </si>
  <si>
    <t>Наименование подпрограммы &lt;*&gt;, контрольного события государственной программы</t>
  </si>
  <si>
    <t>Ответственный исполнитель  &lt;**&gt;</t>
  </si>
  <si>
    <t>Срок наступления контрольного события (дата)</t>
  </si>
  <si>
    <t>2018 год</t>
  </si>
  <si>
    <t>2019 год</t>
  </si>
  <si>
    <t>2020 год</t>
  </si>
  <si>
    <t>I кв.</t>
  </si>
  <si>
    <t>II кв.</t>
  </si>
  <si>
    <t>III кв.</t>
  </si>
  <si>
    <t>IV кв.</t>
  </si>
  <si>
    <t>1.</t>
  </si>
  <si>
    <t>1.1.</t>
  </si>
  <si>
    <t>3 марта</t>
  </si>
  <si>
    <t>1.2.</t>
  </si>
  <si>
    <t>Проведение республиканского конкурса среди семей, находящихся в трудной жизненной ситуации (Международный день семьи)</t>
  </si>
  <si>
    <t>15 мая</t>
  </si>
  <si>
    <t>1.3.</t>
  </si>
  <si>
    <t>23 ноября</t>
  </si>
  <si>
    <t>1.4.</t>
  </si>
  <si>
    <t>Организация и проведение социально-значимых мероприятий, направленных на поддержку семьи и детей, ценностей и традиций (организация праздника для детей, проживающих на ЛДО, ПДО г.Кызыла, организация республиканского конкурса «День семьи любви и верности»))</t>
  </si>
  <si>
    <t>1 июня</t>
  </si>
  <si>
    <t>6 июля</t>
  </si>
  <si>
    <t>5 июля</t>
  </si>
  <si>
    <t>8 июля</t>
  </si>
  <si>
    <t>1.5.</t>
  </si>
  <si>
    <t>15 и 25 декабря</t>
  </si>
  <si>
    <t>1.6.</t>
  </si>
  <si>
    <t xml:space="preserve">Направление детей, находящихся в ТЖС, для участия во всероссийских и в региональных фестивалях, спартакиадах, конкурсах (поддержка одаренных детей, проживающих в малообеспеченных и крайнебедных семьях, направляемых для участия во всероссийских региональных конкурсах, фестивалях, соревнованиях) </t>
  </si>
  <si>
    <t>1.7.</t>
  </si>
  <si>
    <t>Организация и проведение обучающего инструктажа для организаторов детских оздоровительных лагерей, созданных на базе учреждений социального обслуживания семьи и детей (Школа вожатых)</t>
  </si>
  <si>
    <t>2.</t>
  </si>
  <si>
    <t>2.1.</t>
  </si>
  <si>
    <t xml:space="preserve">Приобретение путевок </t>
  </si>
  <si>
    <t>Тулуш О.М. – начальник отдела экономики, прогнозирования, государственных закупок и методологии</t>
  </si>
  <si>
    <t>с 15 июня</t>
  </si>
  <si>
    <t>по 20 августа</t>
  </si>
  <si>
    <t>2.2.</t>
  </si>
  <si>
    <t>Приобретение продуктов питания</t>
  </si>
  <si>
    <t>2.3.</t>
  </si>
  <si>
    <t>Перевозка детей к месту отдыха и обратно</t>
  </si>
  <si>
    <t>по 21 августа</t>
  </si>
  <si>
    <t>2.4.</t>
  </si>
  <si>
    <t>Содержание лагерей</t>
  </si>
  <si>
    <t>с 1 апреля</t>
  </si>
  <si>
    <t>по 31 августа</t>
  </si>
  <si>
    <t>3.1.</t>
  </si>
  <si>
    <t>Выплата социальных выплат:</t>
  </si>
  <si>
    <t>3.1.1.</t>
  </si>
  <si>
    <t>Выплата пособие на ребенка от 0 до 16 (18) лет</t>
  </si>
  <si>
    <t>до 26 числа месяца</t>
  </si>
  <si>
    <t>3.1.2.</t>
  </si>
  <si>
    <t>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</si>
  <si>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3.1.3.</t>
  </si>
  <si>
    <t>Единовременного пособия при всех формах устройства детей, лишенных родительского попечения, в семью</t>
  </si>
  <si>
    <t>3.1.4.</t>
  </si>
  <si>
    <t>Единовременное пособие беременной жене военнослужащего, проходящего военную службу по призыву и ежемесячное пособие на ребенка военнослужащего, проходящего военную службу по призыву</t>
  </si>
  <si>
    <t>3.1.5.</t>
  </si>
  <si>
    <t>Вознаграждение, причитающиеся приемному родителю</t>
  </si>
  <si>
    <t>до 15 числа месяца</t>
  </si>
  <si>
    <t>3.1.6.</t>
  </si>
  <si>
    <t>Ежемесячное пособие на содержание детей – сироти детей, оставшихся без попечения родителей</t>
  </si>
  <si>
    <t>3.1.7.</t>
  </si>
  <si>
    <t>Ежемесячное пособие в с связи с рождением (усыновлением) первого ребенка</t>
  </si>
  <si>
    <t>I.</t>
  </si>
  <si>
    <t>4.1.</t>
  </si>
  <si>
    <t>Обеспечение деятельности подведомственных учреждений</t>
  </si>
  <si>
    <t xml:space="preserve">Тулуш О.М. – начальник отдела экономики, прогнозирования, государственных закупок и методологии </t>
  </si>
  <si>
    <t>1-31января,</t>
  </si>
  <si>
    <t>1-28февраля, 1-31марта</t>
  </si>
  <si>
    <t>1-30апреля, 1-31мая, 1-30июня</t>
  </si>
  <si>
    <t>1-31июля, 1-31августа, 1-30сентября</t>
  </si>
  <si>
    <t>1-31октября, 1-30ноября, 1-31декабря</t>
  </si>
  <si>
    <t>5.</t>
  </si>
  <si>
    <t>5.1.</t>
  </si>
  <si>
    <t>Строительство жилых помещений для детей-сирот и детей, оставшихся без попечения родителей</t>
  </si>
  <si>
    <t>с 01 октября по 31 декабря</t>
  </si>
  <si>
    <t xml:space="preserve">План реализации
Государственной программы «Социальная защита семьи и детей»
на период 2017-2020 годов
</t>
  </si>
  <si>
    <t xml:space="preserve">Подпрограмма 4 «О мерах по улучшению социального обслуживания семей и детей, находящихся в трудной жизненной ситуации, в Республики Тыва на 2017-2020 годы» </t>
  </si>
  <si>
    <t>Обеспечение семенным картофелем и семенами овощных культур малоимущих семей Республики Тыва 924-1003-103Р189090-323-263-263.99.00</t>
  </si>
  <si>
    <t>Губернаторский проект "Корова-кормилица" 924-1003-103Р189091-612-241-241.31.99</t>
  </si>
  <si>
    <t>Социальная поддержка многодетных семей (Уголь) 924-1003-103Р189092-323</t>
  </si>
  <si>
    <t xml:space="preserve"> Субвенции на выплату единовременного пособия при всех формах устройства детей, лишенных родительского попечения, в семью 924-1004-1030052600-313-262-262.99.00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</si>
  <si>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924-1004-1030052700-313-262-262.99.00</t>
  </si>
  <si>
    <t>Выплата ежемесячного пособия на детей до 16 (18) лет 924-1003-1030076070-530-251.251.00.00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</si>
  <si>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детей"924-1004-1030053800-530-251-251.00.00</t>
  </si>
  <si>
    <t>Содержание ребенка в семье опекуна и приемной семье 924-1004-1030289060</t>
  </si>
  <si>
    <t>Субсидии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 924-1004-1030059400-244-222-222.99.00</t>
  </si>
  <si>
    <t>Выплаты ежемесячных пособий на первого ребенка, рожденного с 1 января 2018 г., в соответствии с Федеральным законом от 28 декабря 2017 N 418-ФЗ "О ежемесячных выплатах семьям, имеющим детей"924-1004-103P155730-530-251-251.00.00-20.20.01</t>
  </si>
  <si>
    <t>Расходы на выплату регионального материнского капитала в соответствии с Законом Республики Тыва от 28.10.2011 г. № 937 ВХ-1 «О мерах социальной поддержки отдельных категорий семей в Республике Тыва» 924-1004-103P189050-323-263-263.99.00</t>
  </si>
  <si>
    <t>Предоставление материальной помощи на ремонт жилого помещения детям-сиротам, оставшимся без попечения родителей 924-1004-1030089080-313-262-262.99.00</t>
  </si>
  <si>
    <t xml:space="preserve">                                                                                                                                                                                                                                                                                                                                                                                                                                                                                                                                                                                                                                                                                                                                                                                                                                                                                                                                                                                                                                                                                                                                                                                                                                                                                                                                                                                                                                                                                                                                                                                                                                                                                                                                                                                                                                                                                                                                                                                                                                                                                                                                                                                                                                                                                                                                                                                                                                                                                                                                                                                                                                                                                                                                                                                                                                                                                                                                                                                                                                                                                                                                                                                                                                                                                                                                                                                                                                                                                                                                                                                                                                                                                                                                                                                                                                                                                    </t>
  </si>
  <si>
    <t xml:space="preserve">г.Кызыл - 48, </t>
  </si>
  <si>
    <t xml:space="preserve">г.Ак-Довурак - 6, </t>
  </si>
  <si>
    <t xml:space="preserve">Бай-Тайгинский - 6, </t>
  </si>
  <si>
    <t>Барун-Хемчикский - 6,</t>
  </si>
  <si>
    <t xml:space="preserve"> Дзун-Хемчикский - 8, </t>
  </si>
  <si>
    <t xml:space="preserve">Каа-Хемский - 6, </t>
  </si>
  <si>
    <t xml:space="preserve">Кызылский - 9, </t>
  </si>
  <si>
    <t xml:space="preserve">Монгун-Тайгинский - 6, </t>
  </si>
  <si>
    <t xml:space="preserve">Овюрский - 4, </t>
  </si>
  <si>
    <t>Пий-Хемский - 6,</t>
  </si>
  <si>
    <t xml:space="preserve"> Сут-Хольский - 6,</t>
  </si>
  <si>
    <t xml:space="preserve"> Тандинский - 6,</t>
  </si>
  <si>
    <t xml:space="preserve"> Тес-Хемский - 6,</t>
  </si>
  <si>
    <t xml:space="preserve"> Тоджинский - 4, </t>
  </si>
  <si>
    <t>Улуг-Хемский - 8,</t>
  </si>
  <si>
    <t xml:space="preserve"> Чаа-Хольский - 4, </t>
  </si>
  <si>
    <t xml:space="preserve">Чеди-Хольский - 4, </t>
  </si>
  <si>
    <t xml:space="preserve">Эрзинский - 4. </t>
  </si>
  <si>
    <t>Тере-Хол-2</t>
  </si>
  <si>
    <t>разн</t>
  </si>
  <si>
    <t>Приложение № 3</t>
  </si>
  <si>
    <t>к государственной программе</t>
  </si>
  <si>
    <t>Наименование показателя</t>
  </si>
  <si>
    <t>Единица измерения</t>
  </si>
  <si>
    <t>Исполнение/неисполнение</t>
  </si>
  <si>
    <t xml:space="preserve">Численность семей с детьми, преодолевших трудную жизненную ситуацию, посредством социального сопровождения </t>
  </si>
  <si>
    <t>человек</t>
  </si>
  <si>
    <t>Численность детей, находящихся в трудной жизненной ситуации, отдохнувших в детских оздоровительных лагерях стационарного типа</t>
  </si>
  <si>
    <t>детей</t>
  </si>
  <si>
    <t>Обеспечение социальных выплат в полном объеме</t>
  </si>
  <si>
    <t>процентов</t>
  </si>
  <si>
    <t>Количество учреждений социального обслуживания населения, внедривших социальное сопровождение семей с детьми</t>
  </si>
  <si>
    <t>шт</t>
  </si>
  <si>
    <t>Доля детей, оставшихся без попечения родителей, - всего, в том числе переданных не родственникам (в приемные семьи, на усыновление (удочерение), под опеку (попечительство), охваченных другими формами семейного устройства (семейные детские дома, патронатные семьи), находящихся в государственных (муниципальных) учреждениях всех типов</t>
  </si>
  <si>
    <t>Предоставление социального обслуживания в стационарной форме в году</t>
  </si>
  <si>
    <t>койко дни</t>
  </si>
  <si>
    <t>Предоставление социального обслуживания в полустационарной форме в году</t>
  </si>
  <si>
    <t>дето - дни</t>
  </si>
  <si>
    <t>тыс. рублей</t>
  </si>
  <si>
    <t>Доля детей-сирот и лиц из их числа, которым предоставлены жилые помещения специализированного жилищного фонда по договорам найма специализированных жилых помещений, в общей численности детей-сирот и лиц из их числа, нуждающихся в предоставлении жилого помещения</t>
  </si>
  <si>
    <t>Количество детей-сирот и детей, оставшихся без попечения родителей, и лиц из их числа, которые состоят на учете на получение жилого помещения, включая лиц в возрасте от 23 лет и старше</t>
  </si>
  <si>
    <t>Удельный вес детей, прошедших социальную реабилитацию в специальных учреждениях для несовершеннолетних, к общему числу безнадзорных и беспризорных</t>
  </si>
  <si>
    <t xml:space="preserve">Численность приемных семей </t>
  </si>
  <si>
    <t>семей</t>
  </si>
  <si>
    <t>опека</t>
  </si>
  <si>
    <t xml:space="preserve">Доля  детей,  находящихся в трудной жизненной ситуации, получивших социальные услуги в учреждениях социального обслуживания семьи и детей, от общего количества детей, состоящих на учете в органах социальной защиты </t>
  </si>
  <si>
    <t>семья</t>
  </si>
  <si>
    <t xml:space="preserve"> человек</t>
  </si>
  <si>
    <t>жилье</t>
  </si>
  <si>
    <t xml:space="preserve">Количество детей-сирот и детей, оставшихся без попечения родителей, устроенных в семейные формы устройства </t>
  </si>
  <si>
    <t>выплаты</t>
  </si>
  <si>
    <t>СЕМЬЯ</t>
  </si>
  <si>
    <t>отчет койко дни</t>
  </si>
  <si>
    <t>исполнено (кассовые расходы)</t>
  </si>
  <si>
    <t>Общее число детей-сирот и детей, оставшихся без попечения родителей по республике</t>
  </si>
  <si>
    <t>план на 01.01.2019</t>
  </si>
  <si>
    <t>выплата</t>
  </si>
  <si>
    <t>экономисты</t>
  </si>
  <si>
    <t xml:space="preserve">Создание рабочих мест при организации летнего отдыха в год </t>
  </si>
  <si>
    <t>№</t>
  </si>
  <si>
    <t>ПРОГРАММЫ РЕСПУБЛИКИ ТЫВА "СОЦИАЛЬНАЯ ЗАЩИТА СЕМЬИ И ДЕТЕЙ НА 2017 - 2020 ГОДЫ"</t>
  </si>
  <si>
    <t xml:space="preserve">          ЦЕЛЕВЫЕ ИНДИКАТОРЫ И ПОКАЗАТЕЛИ РЕАЛИЗАЦИИ ГОСУДАРСТВЕННОЙ</t>
  </si>
  <si>
    <t>3.1. Организация детской новогодней елки Главы РТ</t>
  </si>
  <si>
    <t>Вознаграждение причитающееся приемному родителю 924-1003-1030089060-323-226-226.99.00</t>
  </si>
  <si>
    <t>Указ Президента РФ от 7 мая 2018 г. № 204 "О национальных целях и стратегических задачах развития Российской Федерации на период до 2024 года"</t>
  </si>
  <si>
    <t>Численность детей-сирот и детей, оставшихся без попечения родителей, лиц из числа детей-сирот и детей, оставшихся без попечения родителей, обеспеченных благоустроенными жилыми помещениями специализированного фонда по договорам найма специализированных жилых помещенийпо договорам найма специализированных жилых помещений</t>
  </si>
  <si>
    <t>Объем налоговых и неналоговых доходов консолидированного бюджета Республики Тыва в сумме налога на имущества организаций ежегодно.</t>
  </si>
  <si>
    <t>Объем инвестиций в основной капитал, за исключением инвестиций инфрастуктурных монополий (федеральные проекты) и бюджетных ассигнований федерального бюджета</t>
  </si>
  <si>
    <t>млн. руб.</t>
  </si>
  <si>
    <t>Уменьшение количества семей с доходами прожиточного уровня</t>
  </si>
  <si>
    <t>Налог на имущество 924-1004-1050040100-851-291-291.01.00</t>
  </si>
  <si>
    <t>План на      2020г.</t>
  </si>
  <si>
    <t>Количество семей, имеющих доходы ниже прожиточного минимума сократилось на  2883 семей</t>
  </si>
  <si>
    <t>утверждено на 2020 год законом Республики Тыва о республиканском бюджете</t>
  </si>
  <si>
    <t>Подпрограмма 3.  «Социальная защита отдельных категорий граждан и семей с детьми Республики Тыва на 2017-2020 годы»</t>
  </si>
  <si>
    <t>Выплаты ежемесячных пособий на третьего ребенка, рожденного с 1 января 2020 г., в соответствии с Федеральным законом от   N -ФЗ "О ежемесячных выплатах семьям, имеющим детей"924-1004-103P150840-530-251-251.00.00-20.20.01</t>
  </si>
  <si>
    <t>Губернаторский проект "Чаа сорук" 924-1003-1030089093</t>
  </si>
  <si>
    <t>контрольная цифра</t>
  </si>
  <si>
    <t>НПА на разработке</t>
  </si>
  <si>
    <t xml:space="preserve">Предусмотрено на налог на имущество жилых помещений </t>
  </si>
  <si>
    <t>в исполнении</t>
  </si>
  <si>
    <t>В связи с отсутствием обращений мероприятие не проводилось.</t>
  </si>
  <si>
    <t xml:space="preserve">Информация об исполнении плана реализации </t>
  </si>
  <si>
    <t xml:space="preserve">Проведение мероприятий  направленных на сплочение семьи и формирование совместного досуга как основа семейных ценностей </t>
  </si>
  <si>
    <t>Иргит А.М. – начальник отдела по работе с семьей и детьми</t>
  </si>
  <si>
    <t>Организация детской новогодней елки Главы Республики Тыва (Елка Главы Республики Тыва в 2020г., Кремлевская Елка в 2020 году)</t>
  </si>
  <si>
    <t>20 мая</t>
  </si>
  <si>
    <t>15 августа</t>
  </si>
  <si>
    <t>Проведение мероприятий посвященных, на повышение социального статуса, роли и значимости здоровой семьи,семейного человека в обществе</t>
  </si>
  <si>
    <t>25 мая</t>
  </si>
  <si>
    <t>1июня</t>
  </si>
  <si>
    <t>Подпрограмма 3 «Социальная защита отдельных категорий граждан и семей с детьми Республики Тыва на 2017-2020 годы»</t>
  </si>
  <si>
    <t>Подпрограмма 4 «О мерах по улучшению социального обслуживания семьи и детей, находящихся в трудной жизненной ситуации в Республике Тыва»:</t>
  </si>
  <si>
    <t>Подпрограмма 5  «Обеспечение жилыми помещениями детей-сирот, детей, оставшихся без попечения родителей по договорам найма специализированных жилых помещений»</t>
  </si>
  <si>
    <t xml:space="preserve">Бюджет на 2020 год: предусмотрено 1 245,0 тыс. рублей в соответствии с государственной программой РТ «Социальная защита семьи и детей на 2017 – 2020 годы» (предварительно по плану на семена картофеля предусмотрено 1 003 800 рублей, на семена овощных культур – 241 200 рублей). Всего предусмотрено приобретение 41825 кг семян картофеля.
В 2020 году план охвата получателей– 3442, из них за счет семенного фонда 2019 года -  358 семей получат семена картофеля, за счет республиканского бюджета 3084 семей (1340 семей–получатели семян картофеля и овощных культур, 1744 семей- получатели семян овощных культур).
заключены 5 договоров на поставку семян картофеля 1266 семьям-получателям до адреса уполномоченной организации Минтруда, кроме Тоджинского кожууна, со следующими местными товаропроизводителями:
1. С ИП ГК(Ф)Х Желтухиным Александром Петровичем на поставку семян картофеля в г. Кызыл (83 семей), г. Ак-Довурак (75 семей), Барун-Хемчикский (75 семей) и Чаа-Хольский (76 семей) кожууны в количестве 9 575 кг на общую сумму 203,47 тыс. рублей со сроком доставки от 01 мая - 20 мая 2020 г. (Договор от 19 марта 2020 г. № 1).Со СПОК «УСМА», председатель Сат Радмир Александрович - на поставку семян картофеля в Бай-Тайгинский (75 семей), Овюрский (73 семей), Сут-Хольский (76 семей) и Улуг-Хемский (76 семей) кожууны в количестве 9 350 кг на общую сумму 198,69 тыс. рублей со сроком доставки от 01 мая - 20 мая 2020 г. (Договор от 19 марта 2020 г. №2).3. ГК(Ф)Х Кимом Генадием Анатольевичем на поставку семян картофеля в Дзун-Хемчикский (76 семей), Каа-Хемский (76 семей), Кызылский (81 семей) и Пий-Хемский (76 семей) кожууны в количестве 9 625 кг на общую сумму 204,53 тыс. рублей со сроком доставки от 01 мая - 20 мая 2020 г. (Договор от 15 апреля 2020 г. № 3).4. Со СПОК «Земля надежды» в лице Куулар Алена Александровны на поставку семян картофеля в Тандинский (76 семей), Тес-Хемский (76 семей), Чеди-Хольский (76 семей) и Эрзинский (75 семей) кожууны в количестве 9 475 кг на общую сумму 201,34 тыс. рублей со сроком доставки от 01 мая - 20 мая 2020 г. (Договор от 15 апреля 2020 г. № 4).5. С ИП ГК(Ф)Х Желтухиным Александром Петровичем на приобретение семян картофеля 45 семьям-получателям Тере-Хольского кожууна в количестве 1 500 кг на общую сумму 18,0 тыс. рублей со сроком поставки от 20 мая - 10 июня 2020 г. (Договор от 14 апреля 2020 г. № 5). С ИП ГК(Ф)Х Желтухином Александром Петровичем на приобретение семян картофеля 74 семьям-получателям Тоджинского кожууна в количестве 2 300 кг на общую сумму 12,0 тыс. рублей.Общее количество получателей семян овощных культур – 3084 семей. Заключен договор с ФФГБУ «Россельхозцентром» на общую сумму 370 093,75 рублей на приобретение 3084 наборов: морковь- 4гр, свекла- 10гр, огурец-0,5 гр, кабачок- 0,5гр, редис- 3гр, укроп- 3гр, петрушка- 4гр, лук батун- 2гр. семена картофеля и овощных культур роздано всем получателям. Денежные средства всем поставщикам перечислены, всего 1 223 722 рублей (100%). Посадка. На 27 мая семена овощных культур посадили 3084 семей или 100% (из 3084 семей), семена картофеля посадили всего 1340 семей или 100 % (из 1340 семей). Картофель посадили 100%, овощные культуры 100% в 19 муниципальных образованиях. 
</t>
  </si>
  <si>
    <t xml:space="preserve">Были предусмотрены финансовые средства  на приобретение 1069 путевок в загородные лагеря предусмотрены 12 096,0 тыс. рублей для детей, находящихся в трудной жизненной ситуации и на отдых детей-сирот и детей, оставшихся без попечения родителей в ГБОУ РТ «Детский Дом».
    По состоянию на 30 июня 2020 года Министерством финансов Республики Тыва  предусмотренные денежные средства в общей сумме 12 096,0 тыс. рублей секвестированы по ст. 241.63.01 «приобретение путевок».  </t>
  </si>
  <si>
    <t xml:space="preserve">Подведомственными учреждениями Минтруда проведено 15 (заочных) культурно-массовых и 3 социально-профилактических мероприятий, с общим охватом 1490 человек из них 540 взрослых и 950 детей.
Несмотря на сложную ситуацию в связи, возникшей с новой коронавирусной инфекцией COVID-19 прошли благотворительные акции «Поможем детям вместе» и «Подари сладость детям» во всех Центрах социальной помощи семье и детям совместно с представителями муниципальных образований республики.
Организованы онлайн-книжные выставки во всех Центрах совместно с кожуунными библиотеками, с трансляцией мастер-классов для детей и взрослых: «Детская открытка в аппликациях»; «Роспись матрёшки по заготовке» с привлечением детей и семей, находящихся на социальном обслуживании.
В рамках благотворительной акции «Поможем детям вместе» заместитель министра труда и социальной политики Республики Тыва Дудуп Ч.М. оказала помощь 56 детям из двенадцати многодетных малоимущих семей, находящихся на социальном сопровождении в ГБУ РТ «ЦСПСиД г.Кызыл» в виде продуктового набора. Семьи проживают на левобережных и правобережных дачных обществах. Также в рамках акции несовершеннолетнему Тулуш Ч-Б.Ч. из многодетной малообеспеченной семьи, который находился в ЦКБ Пий-Хемского района, подарили телефон со сладким подарком.
Советом молодых специалистов при Министерстве труда и социальной политики Республики Тыва в рамках  акции «Подари радость детям» осуществлены выезды на территорию левобережных и правобережных дачных обществах с целью поздравления детей, охвачено 30 детей, которым вручены сладкие подарки. Также Министерством труда и социальной политики оказанная помощь на сумму 31000 рублей.
</t>
  </si>
  <si>
    <t>мероприятие не проведено в связи с эпидситуацией</t>
  </si>
  <si>
    <t>Заявок не поступало.</t>
  </si>
  <si>
    <t>В связи с эпидситуацией мероприятие не проведено</t>
  </si>
  <si>
    <t xml:space="preserve">В соответствии с приказом Министерства труда и социальной политики Республики Тыва от 06 января 2019 года №775 «Об организации отдыха и оздоровления детей в период зимних каникул» со 02 по 06 января 2020 года в 17 лагерях дневного пребывания, организованных на базе учреждений социальной помощи семье и детям фактически отдохнули 625 детей (АППГ-625).
Отделом ресурсного, методического и информационного обеспечения ГБУ РТ «Республиканского центра социальной поддержки семьи и детей» разработана модельная программа профориентационной смены «Я-Лидер!», также разработаны презентации «Лидер и его качества», «Лидерство».
Целью программы является создание условий для развития творческого потенциала и активной жизненной позиции детей, для полноценного отдыха, оздоровления детей, содействие формированию ключевых компетенций воспитанников на основе включения их в разнообразную, общественно значимую и личностно привлекательную деятельность, содержательное общение и межличностные отношения в разновозрастном коллективе.  
В период зимних каникул в лагерях дневного пребывания прошли оздоровление 625 детей, из них: мальчиков-301, девочек- 324.
   По категориям:
- детей состоящих на профилактических учетах- 5, в ОПДН-4 (Каа-Хемский-2, Чеди-Хольский-2), ВШУ – 1 (Монгун-Тайгинский). Охват детей, состоящих на профилактических учетах не обеспечены 14 кожуунами.
- дети-сироты-12;  
- дети, оставшиеся без попечения родителей – 4; 
- дети-инвалиды-0;
-дети с ОВЗ -0; 
-дети с отклонениями в поведении -0;
-дети из семей находящихся в социально-опасном положении – 10;
- дети из приемных семей- 13;
- дети из крайне-бедных семей- 13.
- дети из малоимущих семей - 335;
- детей из многодетных семей- 338;
- детей безработных- 107;
- детей из неполных семей -106.
В летний период Министерством по утвержденному реестру детских оздоровительных лагерей Республики Тыва организован летний отдых в детском оздоровительном лагере «Байлак» с общим охватом 116 ребенка (50 % охвата детей от проектной мощности лагерей) с 05 августа по 25 августа  2020 года. В соответствии с приказом Министерства труда и социальной политики Республики Тыва от 17.06.2020 года №278 «О распределении путевок в детский оздоровительный лагерь» «Байлак» путевки на 116 мест распределены среди 18 муниципальных образований, КДН и ЗП г. Кызыла, ООД ПДН МВД РТ. В г. Кызыле -21 путевка, в остальных муниципальных образованиях по 5 путевок, КДН и ЗП г. Кызыла – 5 путевок, ООД ПДН МВД РТ – 5 путевок. 
По итогам летней оздоровительной кампании 2020 года план по охвату детей выполнен полностью. 
</t>
  </si>
  <si>
    <t>В летний период Министерством по утвержденному реестру детских оздоровительных лагерей Республики Тыва организован летний отдых в детском оздоровительном лагере «Байлак» с общим охватом 116 ребенка (50 % охвата детей от проектной мощности лагерей) с 05 августа по 25 августа  2020 года.</t>
  </si>
  <si>
    <t xml:space="preserve">В 2020 году план охвата участников - 500 семей (250 участников за счет передачи телок получателями 2018 года и 250 за счет приобретения коров с телками). По сравнению с 2019 годом количество участников уменьшилось на одного участника и составило 498 семей, в которых воспитывается 1 755 детей (в Тере-Хольском кожууне и г. Ак-Довурак в связи с отсутствием телок 2018 года не отобраны участники), в том числе 250 семей (получатели коров с телкой), в них детей 917 и 248 семей (получатели телок 2018 года - безвозмездная передача по условиям социального контракта), в них детей 849.В 2020 году социальная помощь оказывается за счет средств федерального бюджета в соответствии с постановлением Правительства Республики Тыва от 20.02.2020 г. № 55 «О государственной социальной помощи малоимущим семьям и малоимущим одиноко проживающим гражданам на основании социального контракта, в целях которого предоставляется субсидия из федерального бюджета» на общую сумму 16 687,0 тыс. рублей. В соответствии с трехсторонним соглашением между Минтруда РТ, поставщиком и участником проекта участнику проекта выделяются ежемесячно денежные средства в размере 11 125 рублей в течение 6 месяцев (в общей сумме на 1 участника выделяется 66 750 рублей, из них на приобретение коровы с телкой 44 500 рублей, на другие расходы 22 250 рублей). В текущем году проводится процедура страхования коров участниками программы. Стоимость страхования одной коровы с теленком – 2 540 рублей.
В 10 муниципальных образованиях (Бай-Тайгинский, Барун-Хемчикский, Дзун-Хемчикский, Кызылский, Овюрский, Пий-Хемский, Тандинский, Чеди-Хольский, Эрзинский, Ак-Довурак) 151 корова с телкой застрахована на общую сумму 383 540 рублей, остальные 7 подали документы на страхование.
Всего передано 246 телок (из 248) новым получателям 2020 года. Передача 2 голов коров в Тоджинском кожууне запланировано в начале зимы.Передачу коров с телками 2020 года завершили 18 муниципальных образований: </t>
  </si>
  <si>
    <t>Срок не наступил</t>
  </si>
  <si>
    <t>Подпрограмма 2. "Организация отдыха и оздоровления детей и подростков, находящихся в трудной жизненной ситуации"</t>
  </si>
  <si>
    <t>Заключен договор с МУП "Кызылгортранс" на сумму 250,0 тр и денежные средсчтва перечислены</t>
  </si>
  <si>
    <t>на питание детей в стационарном лагере «Байлак» по 21 день (в 1 смену -1 291 080 рублей). Запланирован отдых 116 детей.</t>
  </si>
  <si>
    <t>На содержание 2 стационарных лагерей предусмотрено 10 331,966 т.р., в т.ч.: "Байлак" - 768 710,1 т.р., "Менги-Чечээ" - 2 644,865 т.р. На содержание дневных лагерей - 1 764,038 т.р. Всего предусмотрено 12 096,00 т.р.</t>
  </si>
  <si>
    <t xml:space="preserve">Согласно постановлению Правительства Республики Тыва от 30 января 2014 г. № 27 "Об утверждении порядка предоставления единовременной материальной помощи детям-сиротам и детям, оставшимся без попечения родителей, в том числе находящимся по опекой (попечительством), на текущий ремонт имеющегося закрепленного жилого помещения, принадлежащего им на праве собственности" предусмотрена материальная помощь на ремонт жилого помещения детям-сиротам в размере 50,0 тыс. рублей на каждого получателя.  </t>
  </si>
  <si>
    <t>Социальная поддержка при оплате за вывоз мусора многодетных семей (Мусор) 924-1003-1030089094</t>
  </si>
  <si>
    <t xml:space="preserve">Социальная поддержка многодетным семьям оказывается 1 раз в год до начала отопительного сезона в виде выдачи талонов на приобретение каменного угля, дров (по 2 т. 142 кг, угля на каждую семью, и по 4,8 куб дров).
Бюджет: на реализацию проекта в бюджете республики на 2020 год предусмотрено 13 147,9 тыс. рублей, денежные средства заложены в бюджете Министерства топлива и энергетики РТ.
Постановлением Правительства Республики Тыва от 23 марта 2020 г. № 105 «Об оказании адресной социальной помощи в рамках реализации проекта «Социальный уголь» и о признании утратившими силу отдельных постановлений Правительства Республики Тыва» утверждено Положение о предоставлении адресной социальной помощи в рамках реализации проекта «Социальный уголь» малоимущим многодетным семьям, имеющим 4 и более детей, приемным семьям и план мероприятий («дорожная карта») по предоставлению адресной социальной помощи в рамках реализации проекта «Социальный уголь».
Всего 3222 получателей, в том числе 3085 семей-получателей каменного угля и 137 семей – получателей дров для отопления). В связи с несоблюдением сроков подачи заявлений на получение социальной поддержки (до 27 марта 2020 г.) количество  семей обновлено. Обновленный список семей-получателей социальной поддержки в рамках реализации проекта «Социальный уголь», утвержденный приказом Минтруда РТ от 20 июля 2020 г.№321 направлен в Минтопэнерго РТ 20 июля 2020 г. по системе электронного документооборота «СЭД-практика».
23 июля 2020 года на уровне заместителя министра труда социальной политики РТ Дудуп Ч.М. состоялось рабочее совещание с участием заместителя министра топлива и энергетики РТ Хангай Д.А. и начальника отдела Минтопэнерго РТ Аракчаа Э-Б.Н. по вопросу снижения количества семей – получателей адресной социальной помощи в рамках реализации проекта «Социальный уголь». 
По итогу рабочего совещания принято решение об обеспечении доставки и развоза угля в два этапа:
I этап – обеспечение труднодоступных и отдаленных районов, где находятся 1971 семей. В них получатели дров для отопления – 137 семей (Каа-Хемский кожуун, с.Сизим – 7, Тоджинский - 102, Тере-Хольский – 28). В них получателей твердого топлива – 1828 семей (Монгун-Тайгинский - 99, Бай-Тайгинский - 217, Барун-Хемчикский - 222, г.Ак-Довурак - 43, Сут-Хольский - 137, Овюрский - 88, Тес-Хемский - 117, Эрзинский - 63, Чаа-Хольский - 93, Чеди-Хольский - 74, Улуг-Хемский - 163, Каа-Хемский - 139, Пий-Хемский – 72, Кызылский – 307).
II этап – обеспечение оставшихся районов, где находятся 1251 семей получателей твердого топлива (Эрзинский кожуун, с.Качык – 1, Кызылский кожуун, пгт.Каа-Хем – 111, Дзун-Хемчикский – 345, Тандинский – 175, г.Кызыл – 619).
Учитывая утвержденный объем каменного угля (2,145 тонн) и дров для отопления (4,8 м3) на каждую семью, для обеспечения всех получателей необходимо 6617,325 тонн каменного угля и 657,6 м3 дров для отопления.
В связи с приостановкой деятельности участие ООО «УК «Межегейуголь» в губернаторском проекте «Социальный уголь» не представляется возможным.
ООО «Компания «Востсибуголь» (головная организация ООО «Тувинская горнорудная компания») на обращение Министерства о выделении бесплатного объема каменного угля, письмом от 13 апреля 2020 года № КВСУ/1-ИСХ/2020-568 подтвердила участие в социальном проекте с предложением по выделению каменного угля в объеме 1000 тонн.
С учетом вышеизложенного, требуемый объем каменного угля для 3085 семей составит 6617,325 тонн. Расходы на приобретение и доставку каменного угля составляют 21 744,1 тыс. рублей. Расходы на приобретение и доставку дров для отопления составили 460,3 тыс. рублей. Итого для оказания социальной помощи в рамках реализации проекта «Социальный уголь» необходимо финансовых средств на сумму 22 204,3 тыс. рублей.
При этом в республиканском бюджете 2020 года на данный социальный проект заложены финансовые средства в размере 13 147,9 тыс. рублей. Дефицит средств составляет 9 056,4 тыс. рублей.
Принятые меры по исполнению:
Министерством направлено письмо от 25.06.2020 г. № РК-1257 Генеральному директору ООО «Компания «Вотсибуголь», члену совета директоров ООО «Тувинская горнорудная компания» о рассмотрении возможности выделения дополнительного объема каменного угля на реализацию губернаторского проекта «Социальный уголь».
ООО «Компания «Вотсибуголь», члену совета директоров ООО «Тувинская горнорудная компания» на обращение Министерства, письмом от 06.07.2020 года № КВСУ/П-ИСХ-2020-973 направили ответ о том, что не имеют финансовой возможности выделения дополнительных объемов спонсирования и готовы выделить только 100 угля в рамках проекта «Социальный уголь».
С учетом предусмотренных в республиканском бюджете 2020 года финансовых средств, в настоящее время Министерством проводятся закупочные процедуры по приобретению и доставке каменного угля и дров для отопления 1971 многодетным семьям из 3222 семей, имеющих четырех и более детей.
</t>
  </si>
  <si>
    <t>Субсидии на осуществление ежемесячных выплат на детей в возрасте о трех до семи лет включительно (от3 до 7 лет) 924-1003-103Р189092-324</t>
  </si>
  <si>
    <t>Итого Центры 924-1002-1040000590-611-241</t>
  </si>
  <si>
    <t>За отчетный период финансовые средства не израсходованы. Заявок на перевозку детей не поступало.</t>
  </si>
  <si>
    <t xml:space="preserve">Состоялось заседание оргкомитета по определению победителей регионального этапа Всероссийского конкурса «Семья года» в 2020 году, который проводится в рамках празднования Международного дня семьи. Конкурс проводится Минтрудом РФ и Фондом поддержки детей, находящихся в трудной жизненной ситуации, с 2016 года и направлен на пропаганду и повышение общественного престижа семейного образа жизни, ценностей семьи и ответственного родительства.
В Республике Тыва в финал регионального этапа Всероссийского конкурса «Семья года-2020» вышли 46 семей.
Победителями признаны:
«Сельская семья» семья Бабушкина Михаила Антоновича и Риммы Алексеевны из Тоджинского района;
«Молодая семья» семья Дугер Начына Романовича и Ариджей Вениаминовны из г.Кызыла;
«Многодетная семья» семья Хертек Эмира Кызыл-ооловича и Марианны Шыдыраевны из Бай-Тайгинского района;
«Семья – хранитель традиций» семья Кара-Сал Альберта Суге-Маадыровича и Долааны Доржуевны из Дзун-Хемчикского района;
«Золотая семья России» семья Оюн Семена Чизенмеевича и Раисы Хапый-ооловны из Тандинского района.
Победители регионального этапа в номинациях «Сельская семья»,  «Молодая семья», «Многодетная семья», «Золотая семья России» и «Семья – хранитель традиций» примут участие во всероссийском этапе конкурса «Семья года».
 Награждение семей-победителей регионального этапа Всероссийского конкурса «Семья года-2020», состоится после снятия ограничительных мероприятий, связанных с новой коронавирусной инфекцией (COVID-19) на территории Республики Тыва.
</t>
  </si>
  <si>
    <t>В День семьи, любви и верности на Центре Азии состоялась торжественная церемония награждения образцовых семей Республики Тыва медалями «За любовь и верность».
  8 июля 2020 года в 10.00 ч. на скульптурном комплексе «Центр Азии» состоялась торжественная церемония награждения образцовых семей медалями «За любовь и верность, а также церемония бракосочетания Артема Сат и Солангы Сумбаа.
  Заместитель Председателя Правительства Республики Тыва Саида Хертековна Сенгии вручила медали «За любовь и верность» 9 семьям.
1.Семья Биче-оола Амырта и Ираиды Опей-оол из Кызылского кожууна.
Семья Амырта прожили совместно 51 лет. Воспитали и вырастили четверых детей. В настоящее время сыновья работают в различных сферах республики. Ираида Павловна проработала долгие годы в СУ-48 (Строительное Управление 48) 31 лет проработала в одной организации на должности штукатур-маляра, присвоено звание «Заслуженный строитель Республики Тыва». Биче-оол Анинович на протяжении многих лет проработал шофером – 44 года трудового стажа (до сих пор крепко держится за баранку автомобильного руля – 55 лет), был депутатом, имеет почётные грамоты, в настоящее время является председателем старейшин сумона Ээрбекский (села Ээрбек). Воспитали и вырастили 4-х сыновей, помогают воспитывать 5 внуков и внучек и 2 правнучек. В 2012 году построили дом в родном селе, переехали туда, в настоящее время проживают в с.Ээрбек Кызылского района, занимаются огородничеством.
2.Семья Оюрана Бавыыевича и Светланы Давыыевны Сундуй из Кызылскго кожууна.
Семья Сундуй достойно воспитала пятерых детей. Семья активный участник мероприятий кожууна и сумона. Имеют многочисленные награды за добросовестный труд. Семья является авторитетом для молодых семей. Вместе живут 35 лет.
3.Семья Шолбана Чечек-ооловича и Елены Вилиновны Крюковых из Чеди-Хольского кожууна.
Семья Шолбана Чечек-ооловича и Елены Вилиновны - образцовая семья, совместно прожившая в браке 29 лет, получившие, среди односельчан уважение крепостью семейных устоев сохранили крепкую дружную семью.
4.Семья Александра Владимировича и Екатерины Дараевны Намзын из
Каа-Хемского кожууна.
Уважаемая образцовая семья, прожившая в законном браке 36 лет, достойно воспитавшая своих детей, имеющая почет и уважение среди односельчан и в районе. Семья занимается овощеводством, садоводством. Супруга в 1987 году поступила в Кызылское педагогическое училище, которое окончила в 1990 году по специальности «Воспитание в дошкольных учреждениях». С тех пор и по настоящее время работает воспитателем МБДОУ Детского сада № 5 «Родничок» комбинированного вида с. Сарыг-Сеп Каа-Хемского района. Награждена Почетной грамотной Министерства образования и науки Республики Тыва. Супруг в 1988 году поступил в Тувинский сельскохозяйственный техникум по специальности «Механизация сельского хозяйства». С 1978 по 2004 года проработал слесарем, токарем, инженером. Имеют пятерых детей, из которых четверо дочери и один сын.
5.Семья Николая Иргитовича и Галины Николаевны Седип из Пий-Хемского кожууна.
Семья Николая Иргитовича и Галины Николаевны совместно прожили 50 лет. Оба супруги начинали свою трудовую деятельность с Бай-Тайгинского района с. Тээли. Седип Николай Иргитович много лет работал начальником аэропорта с. Тээли, многократно награждался почетными грамотами кожууна и дипломами Кызылского аэропорта г. Кызыла Республики Тыва. Галина Николаевна уроженка с. Сесерлиг Пий-Хемского кожууна РТ. Окончила Государственное медицинское училище в 1968году в г. Кызыле по специальности «фельдшер-акушерка», работала фельдшером – акушером в ЦРБ Бай-Тайгинского кожууна. За высокий профессионализм, личный вклад в развитии здравоохранения кожууна, награждена грамотами Президента Республики Тыва, грамотой здравоохранения Российской Федерации, звание ветеран труда и юбилейной медалью Республики Тыва. Супруги воспитали четверых детей и 8 внуков. В сентябре этого года супруги будут отмечать золотую свадьбу.
6.Семья Руслана Конгаровича и Айланмаа Маадыр-ооловны Сат из Пий-Хемского кожууна.
Семья Сат живет в счастливом браке уже 32 года. Вырастили и воспитали 2 детей, 2 детей-сирот и детей, оставшихся без попечения родителей, имеют 6 внуков. Дружная семья, глава семейства Руслан Конгарович – многократный призер районных соревнований по национальной борьбе Хуреш. Супруга Айланмаа Маадыр-ооловна- призер республиканских и кожуунных выставок по рукоделию. Семья – хранитель семейных традиций.
7. Семья Оолака Суге-Маадыровича и Саиды Лопсановны Бырыннай из
г.Кызыла.
В этом году семья отмечает 30-летие официального брака совместной жизни, 2-ое детей, 5 внуков. Семья ветерана музея Бырыннай Саиды Лопсановны - социально ответственная, образцовая семья, внесшая большую заслугу в укреплении института семьи, настоящий пример молодым семьям. Дети достигли высшее образование, работают в достойных работах на благо Отечества.
8. Семья Кан-оола Оттук-ооловича и Ураны Туматовны Даваа проживает в г.Кызыл.
Прожив совместно 31 год, сохранили в семье исключительно доброжелательные, доверительные взаимоотношения, родители уважают интересы детей, поддерживают творческие начинания, участвуют в свободных занятиях детей, активно принимают участие в общественной жизни, занимаются спортом. Пользуются авторитетом среди общества, соседей, трудовых коллективов. В связи с чем, считаем их образцовой семьей достойной награды. Старшая дочь в настоящее время, получив успешно высшее образование, трудится специалистом в Министерстве топлива и энергетики Республики Тыва. Младший сын учащийся 9 класса МБОУ СОШ № 1 пгт. Каа-Хем Кызылского кожууна.
9. Семья Орлан-оола Оюн-ооловича и Салбакай Конгар-ооловны Тюлюш из г.Кызыла.
Семья Тюлюш, небольшая, но очень крепкая и дружная. За прожитые в любви и согласии годы у супругов Тюлюш родились три дочери и пять внуков. В этом году 4 декабря будет 30 лет, как супруги идут по жизни рука об руку вместе. Семья Тюлюшей социально ответственная, образцовая семья, внесшая большую лепту в укреплении института семьи. Является настоящим примером для подрастающей молодежи. Дети получили высшие образование и на сегодняшний день работают на благо государства.
10. Семья Олега Павловича и Эммы Сапыковны Монгуш из г.Кызыл.
Семья прожила в браке 38 лет, воспитали 4 детей, все дети имеют высшее и среднее образования, имеют 2 внуков и 5 внучек, которые являются достойными гражданами республики и РФ. В их дружной семье сохранены доброжелательные, доверительные взаимоотношения, семья активно принимает участие в общественной жизни республики. Пользуются авторитетом среди общества, соседей, трудовых коллективов. Они оба являются старшими детьми в семье. Олег Павлович вырос в большой семье старшим сыном. Является Ветераном Труда, работает водителем скорой помощи. Эмма Сапыковна самая старшая дочь в семье. Всю свою трудовую деятельность посвятила медицине, работает. В связи с чем, считаем их образцовой семьей достойной награды.
8 июля - это день памяти святых чудотворцев, благоверных и преподобных князя Петра и его супруги Февронии Муромских, издавна почитаемых в России как хранителей семьи и брака.
  В этот праздничный день выражаем искреннюю признательность и желаем счастья родителям, достойно воспитывающим не только собственных, но и приемных детей, многодетным семьям, супружеским парам с многолетним стажем семейной жизни, а также молодоженам и тем, кто еще только собирается создать свою семью. У нашего праздника есть замечательный девиз: «Любить и беречь». Так давайте будем любить, и беречь друг друга, наших близких и родных людей. Успехов, счастья, благополучия радости и достатка в доме каждой семьи!</t>
  </si>
  <si>
    <t>В соответствии с планом мероприятий, запланированных на проведение в 2020 году в соответствии с подпрограммой "Дети Тувы", утвержденного приказом Минтруда РТ от 11.03.2020 г. №114 в рамках данного пункта запланировано проведение мероприятий в рамках государственных и профессиональных праздников, знаменательных и юбилейных дат на 2020 год. Также проведение Международного дня детского телефона доверия 17 мая, республиканского форума приемных семей 29 октября. По состоянию на 1 апреля 2020 года во исполнение п. 42 плана мероприятий утвержденной распоряжением Правительства Республики Тыва от 22 января 2020 г. № 19-р, посвященных Международному женскому дню в Республике Тыва утвержденного первым заместителем Председателя Правительства Республики Тыва Ш.Х. Хопуя от 06 февраля 2020 года, п. 7 приказа Министерства труда и социальной политики Республики Тыва «Об организации мероприятий , посвященных празднованию Международного женского дня в 2020 году в подведомственных учреждениях» от 26 февраля 2020 года организовано широкомасштабное информирование населения о мерах поддержки семей с детьми в 2020 годуРаспространено более 4226 экземпляров буклетов (Чеди-Хольский- 143 буклетов, Овюрский- 134, Тандынский-215, Бай-Тайгинский-210, Чаа-Хольский - 495, г. Кызыл- 45, Сут-Хольский-112, Дзун-Хемчикский – 93, Барун-Хемчикский - 275, Ак-Довурак-120, Каа-Хемский-685, Тоджинский- 603, Улуг-Хемский-78, Эрзинский-874, Тес-Хемский-72, Кызылский-72).,  республиканская акция «Ветеран рядом». 2) Кулинарный конкурс «Холу чемзиг ававыс…» среди женщин, состоящих на профилактических учетах (6-8 марта), положение конкурса об организации и проведения направлены в подведомственные учреждения Минтруда. Во всех подведомственных учреждениях мероприятие проведено с участием женщин состоящих на учетах Центров. Всего охвачено 280 женщин.4) Республиканская акция «Позвони маме (бабушке, тете, сестре)» Центрами изготовлены и розданы более 1800 буклетов. Охвачено более 2135 человек. 5) Организация совместных рейдовых мероприятий и медико-социальных патронажей Всего с 2 по 9 марта по республике проведено 1578 социальных патронажей из них беременных женщин 72, детей до 1 года 177 и другие мероприятия.</t>
  </si>
  <si>
    <t>Исполнено. Приобретены продукты питания для 116 детей.</t>
  </si>
  <si>
    <t xml:space="preserve">Исполнено. Заключен договор с МУП "Кызылгортранс" по перевозке 116 детей, туда и обратно </t>
  </si>
  <si>
    <t>Чарбуу А.С.-начальник отдела социальных выплат</t>
  </si>
  <si>
    <t xml:space="preserve">В рамках данного мероприятия проведен заочный региональный этап Всероссийского конкурса "Семья года" в 2020 году. В соответствии с Положением регионального этапа конкурса «Семья года-2020» с каждого муниципального образования поступило портфолио семей-конкурсантов в пяти номинациях: «Многодетная семья», «Молодая семья», «Сельская семья», «Золотая семья России», «Семья – хранитель традиций».
Состоялось заседание оргкомитета по определению победителей регионального этапа Всероссийского конкурса «Семья года» в 2020 году, который проводится в рамках празднования Международного дня семьи. В Республике Тыва в финал регионального этапа Всероссийского конкурса «Семья года-2020» вышли 46 семей.
Победителями признаны 17 семей, в том числе
в номинации «Сельская семья»:
1 место - семья Михаила Антоновича и Риммы Алексеевны Бабушкиных из Тоджинского района;
2 место – семья Оруй-оола Кыргысовича и Зоя Монгушевны Маадыр-оол из Овюрского района;
2 место – семья Шолбана Викторовича и Шолбанмаа Шолбановны Дамдын из Чеди-Хольского района;
3 место – семья Май-оола Бойдуевича и Долааны Кошкар-ооловны Монгуш из Дзун-Хемчикского района.
в номинации «Молодая семья»:
1 место - семья Начына Романовича и Ариджей Вениаминовны Дугер из г.Кызыла;
2 место – Адыгжы Адар-ооловича и Белекмаа Валентиновны Монгуш из Дзун-Хемчикского района;
3 место – Валерия Валериевича и Хорагай Сергеевны Ооржак из г.Ак-Довурак;
3 место – Айдына Чал-ооловича и Айыраа Айдыс-ооловны Тюлюш из Овюрского района.
в номинации «Многодетная семья»:
1 место – семья Эмира Кызыл-ооловича и Марианны Шыдыраевны Хертек из Бай-Тайгинского района;
2 место – Хертек Орлан Киим-оолович и Лада Валерьевна из г.Кызыла;
3 место – Чурук Байлак Биче-оолович и Лариса Викторовна из г.Кызыла.
в номинации «Семья – хранитель традиций»:
1 место – семья Кара-Сал Альберта Суге-Маадыровича и Долааны Доржуевны из Дзун-Хемчикского района;
2 место – Чульдум Эрес Сергеевич и Лариса Ивановна из Улуг-Хемского района;
3 место – Сат Саян Иванович и Жудоева Зинагуль Акылбековна из Пий-Хемского района.
в номинации «Золотая семья России»:
1 место – семья Семена Чизенмеевича и Раисы Хапый-ооловны Оюн из Тандинского района;
2 место – Амырта Биче-оол Анинович и Ираида Павловна из Кызылского района;
3 место – Монгуш Демир-оол Лотанович и Надежда Монгушовна из Кызылского района.
 Победители регионального этапа в номинациях «Сельская семья», «Молодая семья», «Многодетная семья», «Золотая семья России» и «Семья – хранитель традиций» приняли участие во Всероссийском этапе конкурса «Семья года».
На итоговом заседании Организационного комитета Всероссийского конкурса «Семья года», который проводят Фонд поддержки детей и Минтруд России, определило победителей в основных конкурсных номинациях 2020 года.  
  Семья Хертек Эмира Кызыл-ооловича и Мариана Шыдыраевны из Бай-Тайгинского района стала победителем в номинации «Многодетная семья». 
</t>
  </si>
  <si>
    <t>Минтрудом организованы мероприятия, приуроченные Дню отца и матери. 27 ноября 2020 года Министерством труда и социальной политики РТ совместно с общественными организациями организован круглый стол, приуроченный Дню матери на тему «Современная семья: реалии и перспективы. Роль матери в воспитании ребенка» с участием заместителя Председателя Правительства Республики Тыва Саиды Сенгии. Всего приняло участие 13 человек, через видеоконференцсвязь присутствовало более 65 человек. Также в рамках Дня матери организовано награждение победителей и учатсников регионального этапа Всероссийского конкурса "Семья года 2020".</t>
  </si>
  <si>
    <t>Издано распоряжение Правительства Республики Тыва от 26.11.2020 года №518-р "О создании организационного комитета по подготовке  и проведению детской новогодней елки Главы Республики Тыва в 2020 году". Запланировано заседание оргкомитета. Направлена заявка на финансирование мероприятия.</t>
  </si>
  <si>
    <t xml:space="preserve">Были предусмотрены финансовые средства  на приобретение 1069 путевок в загородные лагеря предусмотрены 12 096,0 тыс. рублей для детей, находящихся в трудной жизненной ситуации и на отдых детей-сирот и детей, оставшихся без попечения родителей в ГБОУ РТ «Детский Дом».
     Министерством финансов Республики Тыва  предусмотренные денежные средства в общей сумме 12 096,0 тыс. рублей секвестированы по ст. 241.63.01 «приобретение путевок».  </t>
  </si>
  <si>
    <t>В летний период Министерством по утвержденному реестру детских оздоровительных лагерей Республики Тыва организован летний отдых в детском оздоровительном лагере «Байлак» с общим охватом 116 ребенка (50 % охвата детей от проектной мощности лагерей) с 05 августа по 25 августа  2020 года в связи с эпид ситуацией.</t>
  </si>
  <si>
    <t xml:space="preserve">Исполнено на 100 %.   в  центрах социальной помощи семье и детям республики на учете 169 детей, находящихся в трудной жизненной ситуации. Все дети получили социальную реабилитацию в центрах социальной помощи семье и детям. </t>
  </si>
  <si>
    <t>В соответствии с распоряжением Правительства РТ «О мерах по подготовке и проведению в Республике Тыва Дня матери в 2020 году» от 20 октября 2020 года №458-р утврежден сводный план мероприятий. Согласно приказам  Минтруда РТ от 13.11.2020 г. №531, от 19.11.2020 №538 организованы круглый стол, приуроченный Дню матери 27 ноября 2020 года в Центре традиционных тувинской культуры и ремесел с участием общесвтенных организаций.проведено 9 основных мероприятий (Онлайн-консультация психологов для семей «Папы всякие нужны, папы всякие важны» с 17 по 29 ноября, реализация добровольческих инициатив «Добрые дела с папой», игровая программа среди детей стационарного отделения «Мамина история», спортивные соревнования «Веселые старты» среди детей стационарного отделения, акция «Конверт желаний», послание писем мама с признанием в любви и пожеланиями с 20 по 25 ноября, чествование образцовых отцов, воспитывающих детей (многодетные отцы, отцы-одиночки, отцы из приёмных семей) в социальных сетях до конца месяца и другие).  Также в рамках мероприятий, приуроченных Дню матери органиазовано награждение участников и победителей регионального этапа Всероссийского конкурса "Семья года".</t>
  </si>
  <si>
    <t>В связи с эпидситуацией мероприятие не проводится.</t>
  </si>
  <si>
    <r>
      <t xml:space="preserve">Подпрограмма 1 </t>
    </r>
    <r>
      <rPr>
        <sz val="10"/>
        <rFont val="Times New Roman"/>
        <family val="1"/>
        <charset val="204"/>
      </rPr>
      <t>«Дети Тувы»:</t>
    </r>
  </si>
  <si>
    <r>
      <t>Подпрограмма 2</t>
    </r>
    <r>
      <rPr>
        <sz val="10"/>
        <rFont val="Times New Roman"/>
        <family val="1"/>
        <charset val="204"/>
      </rPr>
      <t xml:space="preserve"> «Организация отдыха и оздоровления детей и подростков, находящихся в трудной жизненной ситуации на 2017-2020 годы» :</t>
    </r>
  </si>
  <si>
    <t>Факт за 2020</t>
  </si>
  <si>
    <t xml:space="preserve"> На социальном сопровождении за 2020 год находились 7276 семей, в них детей 23891 (АПГГ-5470 семей, в них детей 15523), в том числе:
- семьи, нуждающиеся в социальной поддержке 5584, в них детей 19423 (АППГ-3702, в них 11385 детей), 
- семьи в трудной жизненной ситуации 1113, в них детей 2888 (АППГ-1113, в них 2450 детей)
- семьи, находящиеся в социально опасном положении 579, в них детей 1580(АПГГ-655, в них 1688 детей).
Увеличение количества семей связано с внедрением технологии социального контракта. 
В результате оказанной помощи за 2020 год в рамках деятельности Служб социального сопровождения семей с детьми снято с сопровождения 1516 семей, в том числе 151 семей, находящихся в социально опасном положении в связи с улучшением, переездом, лишением родительских прав. Им оказаны в соответствии с индивидуальными программами социального сопровождения содействие в получении медицинской помощи, социальной помощи, юридической помощи, психологической помощи.По данным центров социальной помощи семье и детям всего оказано 78864 (64267) единиц помощи, в том числе медицинской-9238, психологической-11532, педагогической-13159, юридической-165776, социальной-13762. </t>
  </si>
  <si>
    <t>В летний период согласно реестру организаций отдыха и оздоровления функционировал 1 ДОЛ "Байлак" в связи с эпидситуацией</t>
  </si>
  <si>
    <t xml:space="preserve">Исполнено </t>
  </si>
  <si>
    <t>Исполнено. Во всех учреждениях социального обслжуивания внедрено социальное сопровождение семей с детьми.</t>
  </si>
  <si>
    <t>Исполнено. Доля детей, оставшихся без попечения родителей составляет  96 %.  Общее количество детей-сирот  и детей, оставшихся без попечения родителей 3667, из них семейное устройство -3485  чел., гос.устройство -182 чел.</t>
  </si>
  <si>
    <t xml:space="preserve"> исполнено на 71%, в связи с эпид ситуацией</t>
  </si>
  <si>
    <t xml:space="preserve"> исполнено на 99,8%, в связи с эпид ситуацией</t>
  </si>
  <si>
    <t>Исполнено на 96,4%</t>
  </si>
  <si>
    <r>
      <t xml:space="preserve">В списке нуждающихся в обеспечении жилыми помещениями состоят 4920 детей-сирот, </t>
    </r>
    <r>
      <rPr>
        <sz val="11"/>
        <rFont val="Times New Roman"/>
        <family val="1"/>
        <charset val="204"/>
      </rPr>
      <t xml:space="preserve">у 3465 </t>
    </r>
    <r>
      <rPr>
        <sz val="11"/>
        <color indexed="8"/>
        <rFont val="Times New Roman"/>
        <family val="1"/>
        <charset val="204"/>
      </rPr>
      <t xml:space="preserve">право на получение жилого помещения возникло. </t>
    </r>
  </si>
  <si>
    <t xml:space="preserve">Исполнено.  По состоянию на  01.01.2021 г.  состоят на учете 4920 чел. 
</t>
  </si>
  <si>
    <t xml:space="preserve">Исполнено. Выявлено безнадзорных и беспризорных детей, детей, находящихся в социально опасном положении-203.  Все дети получили социальную реабилитацию в центрах социальной помощи семье и детям. </t>
  </si>
  <si>
    <r>
      <t xml:space="preserve"> Численность приемных семей по состоянию  на 01.01.2021 г.  составила 110 семей, в них  490  детей. </t>
    </r>
    <r>
      <rPr>
        <b/>
        <sz val="11"/>
        <rFont val="Times New Roman"/>
        <family val="1"/>
        <charset val="204"/>
      </rPr>
      <t xml:space="preserve">Уменьшение численности  приемных семей  связано в связи с тем, что освобождены от исполнения обьязаннотсей  </t>
    </r>
    <r>
      <rPr>
        <sz val="11"/>
        <rFont val="Times New Roman"/>
        <family val="1"/>
        <charset val="204"/>
      </rPr>
      <t xml:space="preserve"> 10  приемных семей,  в отношении 41 детей, отстранены от исполнения обьязаннотсей  3 родителя, в отношении 12 детей. ( из них 9 детей устроены в гос учр, 1 ребенок передан  под опеку, 2 ребенка на усыновление).  Из них возвращены в кровные семьи- 4, переданы в приемную семью – 9,  устроены в госучреждения- 26, оформлена опека попечительство – 9;  2 ребенка переданы на усыновление,достигли 18-летия – 3.  В течение 2020 года созданы 6 приемных семей, в них переданы 20 детей-сирот и детей, отсавщихся без попечения родителей. В 2020 г.  по плану должны создать 3 родителя, а создано 6 приемных семей.</t>
    </r>
  </si>
  <si>
    <r>
      <t xml:space="preserve">Общая численность детей-сирот и детей, оставшихся без попечения родителей в республике  составляет 3667  чел. </t>
    </r>
    <r>
      <rPr>
        <b/>
        <sz val="11"/>
        <color indexed="8"/>
        <rFont val="Times New Roman"/>
        <family val="1"/>
        <charset val="204"/>
      </rPr>
      <t>Уменьшение численности детей-сирот связано с активизацией профилактической работы  в целях сохранения кровной семьи.</t>
    </r>
  </si>
  <si>
    <r>
      <t xml:space="preserve"> Общая численность детей-сирот и детей, оставшихся  без попечения родителей , устроенных в семейные  формы устройства  составляет 3485 чел. </t>
    </r>
    <r>
      <rPr>
        <b/>
        <sz val="11"/>
        <color indexed="8"/>
        <rFont val="Times New Roman"/>
        <family val="1"/>
        <charset val="204"/>
      </rPr>
      <t xml:space="preserve"> Большинство выявленных  детей-сирот устроенны в семенйые формы устройства. </t>
    </r>
  </si>
  <si>
    <t>428 526,9</t>
  </si>
  <si>
    <t>Всего предусмотрено 748 469 060,61 руб. (федеральный бюджет – 741 011 100,00 рублей, республиканский бюджет – 7 484 960,61 рублей).</t>
  </si>
  <si>
    <t>Динамика реализации Программы</t>
  </si>
  <si>
    <t>по состоянию на 01.01.2021г.</t>
  </si>
  <si>
    <t>На 31.12.2020 г. профинансировано  368 161,5 тыс.руб. (98,5% исполенение)</t>
  </si>
  <si>
    <t xml:space="preserve"> На 01.01.2021 г. Профинансировано 673 749,9  тыс. руб. Кассовый расход составлял на 673 749,9 тыс.руб. Остаток на счете 0 руб. (Минтруда РТ).  На ежемесячную выплату средств по уходу за ребенком до 1,5 лет выплачено 7506 получателям. г. Кызыл-план- 154 680,6  т.р., факт- 148 612,3 т.р., г. Ак-Довурак план- 30 704,4 т.р., факт- 29 023,2 т.р., Бай-Тайга план- 30 634,2 т.р., факт- 30 108,3 т.р., Барун-Хемчик план- 28 219,5 т.р., факт- 27 288,2 т.р., Дзун-Хемчик план- 66 989,1 т.р., факт- 65 001,9 т.р., Каа-Хем план- 31 490,3 т.р., факт - 29 462,0 т.р., Кызылский план- 76 803,7 т.р., факт- 75 542,7 т.р., Монгун-Тайга план- 21 434,1 т.р., факт- 20 550,9 т.р., Овюр план- 19 994,8 т.р., факт- 19 595,5 т.р., Пий-Хем план- 22 186,5 т.р., факт- 20 897,6 т.р., Сут-Хол план- 22 572,5 т.р., факт- 20 523,2 т.р., Танды план- 31 218,2 т.р., факт- 29 979,9 т.р.,  Тере-Холь план- 8 223,1 т.р., факт- 7 550,9 т.р., Тес-Хем план- 27 147,9 т.р., факт- 26 243,4 т.р., Тоджа план- 19 176,5 т.р., факт- 18 426,4 т.р., Улуг-Хем план- 54 099,6 т.р., факт- 52 025,6  т.р., Чаа-Холь план- 19 287,7 т.р., факт- 18 549,1 т.р., Чеди-Хол план- 18 704,4 т.р., факт- 18 105,7 т.р., Эрзин план- 17 585,5 т.р., факт- 16 263,2 т.р.  </t>
  </si>
  <si>
    <t>На 01.01.2021 г. профинансировано- 169192,37 тыс. руб. Кассовый расход составлял-169192,37  тыс. руб.   Выплачено  получателям 28 541, в них детей 55 507.  г. Кызыл план-31 002,6 т.р., факт- 30912,6 т.р., г. Ак-Довурак план-8 208,5 т.р., факт- 8169,35 т.р, Бай-Тайга план-7 513,6 т.р., факт-7 483,6 т.р., Барун-Хемчик план- 7 794,6 т.р., факт- 7 636,5 т.р., Дзун-Хемчик- 16 606,6 т.р., факт-16 570,5 т.р., Каа-Хем- 7 909,38 т.р., факт-7 909,38  т.р., Кызылский план- 16 045,7 т.р., факт-15 948,8 т.р., Монгун-Тайга план- 5 185,1  т.р., факт- 5 156,7 т.р., Овюр план- 4 793,1 т.р., факт-4 765,3 т.р., Пий - Хем план - 3 728,7 т.р., факт- 3 702,6 т.р., Сут-Хол план- 6 049,7 т.р., факт- 6 020,5 т.р., Танды план - 9 900,1 т.р., факт -9 883,5 т.р., Тере -Холь план- 2 463,03 т.р., факт -2 440,2 т.р., Тес-Хем план - 6 660,7 т.р., факт -6 631,8 т.р., Тоджа план - 4 403,7 т.р., факт -4 374,9 т.р., Улуг-Хем план - 15 893,7 т.р., факт -15 831,6.,  Чаа-Хол план - 4 174,77 т.р., факт - 4174,77 т.р., Чеди-Хол план - 6 063,35 т.р., факт - 6 042,2 т.р., Эрзин план - 5 533,28 т.р., факт -5 500,5 т.р.</t>
  </si>
  <si>
    <t>На 01.01.2021 г. профинансировано 300 527,5 тыс. руб. Кассовый расход составил 300 527,5 тыс. руб.  Ежемесячное пособие на содержание детей-сирот и детей, оставшихся без попечения родителей всего по республике получили за 2020 год  1998 получателей,  из них детей - 3472.</t>
  </si>
  <si>
    <t>На 01.01.2021 г. Единовременное пособие беременной жене военнослужащего - 17 получателей - 749,10 тыс руб; ежемесячное пособие на ребенка военнослужащего выдано 214 получателям; на 223 детей - 29 762,2 тыс. руб. Кассовый расход составил 27 000,00 тыс. руб. остаток на 01.01.2021 составляет 0,00 тыс. руб.</t>
  </si>
  <si>
    <t>На 01.01.2021 г. профинансировано 17 727,22 тыс.руб. Кассовый расход составил 17 727,22 тыс. руб. Получатели - 323, в них детей 513.</t>
  </si>
  <si>
    <t xml:space="preserve">На 01.01.2021 г. профинансировано 508 716,41 тыс. руб. На ежемесячную выплату в связи с рождением (усыновлением) первого ребенка  выплачено 4216 получателям.  г. Кызыл-план-134 137,60 т.р., факт-134 137,60 т.р.  Ак-Довурак план-21 448,34 т.р., факт-21 398,00 т.р., Бай-Тайга план-22 697,10 т.р., факт-22 656,43 т.р., Барун-Хемчик план-20 763,4 т.р., факт-20 709,4 т.р., Дзун-Хемчик план- 41 668,9 т.р., факт-41 626,04 т.р., Каа-Хем план - 19 479,0 т.р., факт - 19 439,2 т.р., Кызылский план-54 266,24 т.р., факт- 54 243,70 т.р., Монгун-Тайга - план- 12 900,6 т.р., факт-12 843,36 т.р., Овюр план-17 100,57 т.р., факт-17 059,63 т.р., Пий-Хем план-14 443,6 т.р., факт-14 436,3 т.р., Сут-Хол план-18 334,7 т.р., факт-18 283,02 т.р., Танды план-22 456,48 т.р., факт-22 408,76 т.р., Тере-Холь план-4 578,8 т.р., факт- 4 549,29 т.р., Тес-Хем план- 18 560,16 т.р., факт-18 263,53 т.р., Тоджа план-12 628,48 т.р., факт-12 574,27 т.р., Улуг-Хем план- 34 187,2 т.р., факт-34 134,05 т.р., Чаа-Холь план-12 807,8 т.р., факт-12 783,78 т.р., Чеди-Хол план-10 810,6 т.р., факт-10 760,13 т.р., Эрзин план-16 220,44 т.р., факт-16 157,47 т.р. </t>
  </si>
  <si>
    <t>На 01.01.2021 г. профинансировано 182 193,6 тыс. руб. На ежемесячную выплату в связи с рождением (усыновлением) третьего ребенка и последующих детей  выплачено 2024 получ. (дети 2040). Кызыл-47 517,70 т.р.  Ак-Довурак -8 135,85 т.р., Бай-Тайга 6483,23 т.р., Барун-Хемчик -7 928,97 т.р., Дзун-Хемчик - 17 577  т.р., Каа-Хем -7 288,02 т.р., Кызылский -  20 527,89 т.р., Монгун-Тайга -5 323,4 т.р., Овюр -4 821,23 т.р., Пий-Хем -3 905,30 т.р., Сут-Хол -5 392,49 т.р., Танды -6 835,97 т.р., Тере-Холь-1 368,22 т.р., Тес-Хем -6 589,86 т.р., Тоджа - 4 697,20 т.р., Улуг-Хем -14 244,39 т.р., Чаа-Холь -4 166,40 т.р., Чеди-Хол -5 124,62 т.р., Эрзин -4 265,88 т.р. Из республиканского бюджета дополнительно финансировано Кызыл-2 294,65 т.р., Ак-Довурак-362,19 т.р., Бай-Тайга-545,75 т.р., Барун-Хемчик-33,31 т.р.,Дзун-Хемчик-500,05 т.р.,Каа-Хем-151,08 т.р.,Монгун-Тайга-99,12 т.р.,Овюр-285,83 т.р.,Сут-Хол-300,97 т.р.,Танды-260,61 т.р.,Тес-Хем-250,12 т.р.,Улуг-Хем-345,18 т.р.,Чаа-Холь-147,39 т.р.,Чеди-Холь-317,44 т.р.,Эрзин-16,99 т.р.</t>
  </si>
  <si>
    <t>На 01.01.2021 г. профинансировано 36,0 тыс.руб. Остаток на счете 0 руб.</t>
  </si>
  <si>
    <t xml:space="preserve">
На получение дополнительных мер социальной поддержки в виде рег. материнского капитала включаются женщины, родившие (усыновившие) пятого ребенка и последующих детей, начиная с 1 января 2012 г.
В соответствии с п. 2 статьи 3 Закона РТ право на получение рег. материнского капитала возникает при рождении (усыновлении) пятого ребенка и последующих детей, имеющих гражданство РФ, постоянно проживающих по месту жительства на территории РТ. Размер регионального материнского капитала на 1 января 2020 года составил 55620 рублей с учетом индексации.
За отчетный период поступило заявлений на выдачу сертификата на региональный материнский капитал - 257, из них отказано 10 заявителю, 247 заявителям вынесено решение о выдаче. Выдано на руки 221 сертификата. Поступило заявлений на распоряжение средствами регионального материнского капитала - 156, 7 отказ.
</t>
  </si>
  <si>
    <t>Единовременная денежная выплата родителям при рождении двоих и более детей одновременно, 1004 -103P189100-313-262-262.99.00</t>
  </si>
  <si>
    <t xml:space="preserve">На 01.01.2021 г. профинансировано 1 998 001,00 тыс. руб. На ежемесячнуюденежную выплату на ребенка в возрасте от трех до семи лет включительно 28929 получателям в них 37006 детей.  г. Кызыл-план-552 773,35 т.р., факт-528062,59 т.р.  Ак-Довурак план-124 383,53 т.р., факт-96174,66 т.р., Бай-Тайга план-86 545,365 т.р., факт-76744,71 т.р., Барун-Хемчик план-86 681,30 т.р., факт-77260,22 т.р., Дзун-Хемчик план- 196 866,98 т.р., факт-169459,93 т.р., Каа-Хем план - 93 338,62т.р., факт - 82890,79 т.р., Кызылский план-265 682,02 т.р., факт- 215250,91 т.р., Монгун-Тайга - план- 51 356,62 т.р., факт-46686,59 т.р., Овюр план-59 712,19 т.р., факт-49799,03 т.р., Пий-Хем план-60 799,10 т.р., факт-54080,54 т.р., Сут-Хол план-90 349,53 т.р., факт-64675,49 т.р., Танды план-103 800,10 т.р., факт-96354,90 т.р., Тере-Холь план-21 262,73 т.р., факт- 17608,54 т.р., Тес-Хем план- 68 135,85 т.р., факт-64960,66 т.р., Тоджа план-53 530,38 т.р., факт-47763,38 т.р., Улуг-Хем план-158 281,60 т.р., факт-153374,05 т.р., Чаа-Холь план-52 568,69 т.р., факт-46594,73 т.р., Чеди-Хол план-59 236,65 т.р., факт-56582,60 т.р., Эрзин план-58 693,19 т.р., факт-53676,65 т.р. </t>
  </si>
  <si>
    <t>В соответствии с планом мероприятий, запланированных на проведение в 2020 году в соответствии с подпрограммой "Дети Тувы", утвержденного приказом Минтруда РТ от 11.03.2020 г. №114 в рамках данного пункта  проведены мероприятия в рамках государственных и профессиональных праздников, знаменательных и юбилейных дат на 2020 год. В рамках празднования Международного дня детского телефона доверия в нашей республике  проведен республиканский конкурс-селфи «Детский телефон доверия в лицах» для детей и подростков в возрасте от 7 до 17 лет (не достигшие 18 лет)  в сообществе «Детский телефон доверия РТ» социальной сети Вконтакте. В конкурсе приняли 49 детей и подростков со всех уголков Республики Тыва.  По итогам голосования I место заняла Кускен-оол Инга,14л., учащаяся 8 класса МБОУ СОШ с Мугур-Аксы Монгун-Тайгинского кожууна, набравшая 1330 отметок «Мне нравится», II место - Монгуш Элбек, 11л., учащийся 6 класса, МБОУ СОШ с. Алдан-Маадыр Сут-Хольского кожууна, набравший 1216 отметок,   III место - Монгуш Ассэль, 8л., учащаяся 1 класса МБОУ СОШ № 1 г. Шагонар, набравшая 708. Победители награждены дипломами и сотовыми телефонами.Во исполнение п. 42 плана мероприятий утвержденной распоряжением Правительства Республики Тыва от 22 января 2020 г. № 19-р, посвященных Международному женскому дню в Республике Тыва утвержденного первым заместителем Председателя Правительства Республики Тыва Ш.Х. Хопуя от 06 февраля 2020 года, п. 7 приказа Министерства труда и социальной политики Республики Тыва «Об организации мероприятий , посвященных празднованию Международного женского дня в 2020 году в подведомственных учреждениях» от 26 февраля 2020 года организовано широкомасштабное информирование населения о мерах поддержки семей с детьми в 2020 годуРаспространено более 4226 экземпляров буклетов (Чеди-Хольский- 143 буклетов, Овюрский- 134, Тандынский-215, Бай-Тайгинский-210, Чаа-Хольский - 495, г. Кызыл- 45, Сут-Хольский-112, Дзун-Хемчикский – 93, Барун-Хемчикский - 275, Ак-Довурак-120, Каа-Хемский-685, Тоджинский- 603, Улуг-Хемский-78, Эрзинский-874, Тес-Хемский-72, Кызылский-72).,  республиканская акция «Ветеран рядом». 2) Кулинарный конкурс «Холу чемзиг ававыс…» среди женщин, состоящих на профилактических учетах (6-8 марта), положение конкурса об организации и проведения направлены в подведомственные учреждения Минтруда. Во всех подведомственных учреждениях мероприятие проведено с участием женщин состоящих на учетах Центров. Всего охвачено 280 женщин.4) Республиканская акция «Позвони маме (бабушке, тете, сестре)» Центрами изготовлены и розданы более 1800 буклетов. Охвачено более 2135 человек. 5) Организация совместных рейдовых мероприятий и медико-социальных патронажей Всего с 2 по 9 марта по республике проведено 1578 социальных патронажей из них беременных женщин 72, детей до 1 года 177 и другие мероприятия.</t>
  </si>
  <si>
    <t>Издано распоряжение Правительства Республики Тыва от 26.11.2020 года №518-р "О создании организационного комитета по подготовке  и проведению детской новогодней елки Главы Республики Тыва в 2020 году". Мероприятия прошли в очно-дистанционном формате. 25 декабря, в 11:00 на кабельном телевидении (21 кнопка) маленькие зрители смотрели новогоднее представление «Подарок для принцессы». Новогодний праздник был организован на базе школ и домов культуры в муниципальных образованиях, с соблюдением всех мер безопасности. 650 детей, проявившие себя в различных сферах деятельности в 2020 году, из числа отличников учебы, победителей конкурсов и олимпиад, детей из социально незащищенных семей получили сладкие подарки и новогодние открытки от имени Главы Республики Тыва.
Перед началом представления всех маленьких жителей республики от имени Главы Республики Тыва поздравила с наступающим Новым годом заместитель Председателя Правительства Республики Тыва Саида Хертековна Сенгии</t>
  </si>
  <si>
    <t>Исполнено на 100%</t>
  </si>
  <si>
    <t>Монгул-оол Д.С.– сектор отдела по вопросам обеспечения жильем детей-сирот и детей, оставшихся без попечения родителей и лиц из их числа и ведения списка многодетных семей, имеющих детей-инвалидов</t>
  </si>
  <si>
    <t xml:space="preserve"> В 2020 году в Республике Тыва предусмотрено передать в государственную собственность 485 жилых помещений, предназначенных для проживания в нем лиц из числа детей-сирот: Эрзинский-26, Овюрский -4, Сут-Хольский-10, Тоджинский-2, Чаа-Хольский-4, Улуг-Хемский-18,  Бай-Тайгинский-32, Каа-Хемский-48,  Тес-Хемский-40, Дзун-Хемчикский-47, Тере-Хольский-6,  Чеди-Хольский-4, Пий-Хемский-20, Монгун-Тайгинский-3, Кызылский-66, Тандинский-62, г. Кызыл - 82, г. Ак-Довурак - 1, Барун-Хемчиский - 10                                               </t>
  </si>
  <si>
    <t xml:space="preserve">По состоянию на 01 января 2021 г. в списке детей-сирот, нуждающихся в обеспечении жилыми помещениями, состоят 4920 чел., у 3465 право на получение жилья возникло, но не реализовано.
В 2019 году было запланировано обеспечить жильем 150 детей-сирот, на указанные цели предусмотрена субсидия в размере 200,9 млн. рублей (средства ФБ-190,9 млн. руб.; РБ-10,04 млн. рублей. По итогам 2019 года финансовые средства республикой освоены полностью, жильем обеспечены 166 детей-сирот при плане 150 или исполнение от плана составило 110 %. 
В 2020 году планируется обеспечить жильем 500 детей-сирот.
Соглашение о предоставлении субсидии на предоставление жилых помещений 485 детям-сиротам заключено 18 декабря 2019 г. На указанные цели предусмотрены финансовые средства в размере 748 496 060,61  рублей, из них средства:
- федерального бюджета 741 011 100 рублей;
- республиканского бюджета 7 484 960,61 рублей.
Всего заключен 91 госконтракт на строительство (приобретение) 500 помещений, из них 15 за счет средств экономии по результатам проведенных торгов на общую сумму 748413,07 тыс. рублей рубль (ФБ-740 928 857,64 РБ-7 484 089,87). 
По состоянию на 1 января 2021 г. фактическое освоение составило 428 526,93 тыс. рублей, из них ФБ – 424 241,66 тыс. рублей, РБ – 4 285,27 тыс. рублей или 57,3 %.
Причиной не освоения средств субсидии в сумме 316 687,27 тыс. руб. является позднее доведение дополнительных субсидий в октябре 2020 г.
На сегодняшний день готово 185 помещений (1 этап-134 помещения, 2 этап-51), из них передано в госсобственность 86 помещений. 
Единовременную материальную помощь на ремонт имеющегося закрепленного жилого помещения на праве собственности получили 6 человек в общей сумме 300 тыс.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</si>
</sst>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р_._-;\-* #,##0.00_р_._-;_-* &quot;-&quot;??_р_._-;_-@_-"/>
    <numFmt numFmtId="165" formatCode="0.0%"/>
    <numFmt numFmtId="166" formatCode="#,##0.0"/>
    <numFmt numFmtId="167" formatCode="_-* #,##0.0_р_._-;\-* #,##0.0_р_._-;_-* &quot;-&quot;??_р_._-;_-@_-"/>
    <numFmt numFmtId="168" formatCode="_-* #,##0.0\ _₽_-;\-* #,##0.0\ _₽_-;_-* &quot;-&quot;??\ _₽_-;_-@_-"/>
    <numFmt numFmtId="169" formatCode="_-* #,##0.0\ _₽_-;\-* #,##0.0\ _₽_-;_-* &quot;-&quot;?\ _₽_-;_-@_-"/>
    <numFmt numFmtId="170" formatCode="_-* #,##0.000_р_._-;\-* #,##0.000_р_._-;_-* &quot;-&quot;??_р_._-;_-@_-"/>
  </numFmts>
  <fonts count="24" x14ac:knownFonts="1">
    <font>
      <sz val="11"/>
      <color theme="1"/>
      <name val="Calibri"/>
      <family val="2"/>
      <charset val="204"/>
      <scheme val="minor"/>
    </font>
    <font>
      <sz val="11"/>
      <color theme="1"/>
      <name val="Calibri"/>
      <family val="2"/>
      <charset val="204"/>
      <scheme val="minor"/>
    </font>
    <font>
      <sz val="11"/>
      <name val="Times New Roman"/>
      <family val="1"/>
      <charset val="204"/>
    </font>
    <font>
      <sz val="10"/>
      <name val="Arial"/>
      <family val="2"/>
      <charset val="204"/>
    </font>
    <font>
      <sz val="14"/>
      <name val="Times New Roman"/>
      <family val="1"/>
      <charset val="204"/>
    </font>
    <font>
      <b/>
      <sz val="14"/>
      <name val="Times New Roman"/>
      <family val="1"/>
      <charset val="204"/>
    </font>
    <font>
      <sz val="10"/>
      <name val="Arial Cyr"/>
      <charset val="204"/>
    </font>
    <font>
      <b/>
      <u/>
      <sz val="14"/>
      <name val="Times New Roman"/>
      <family val="1"/>
      <charset val="204"/>
    </font>
    <font>
      <i/>
      <sz val="14"/>
      <name val="Times New Roman"/>
      <family val="1"/>
      <charset val="204"/>
    </font>
    <font>
      <sz val="11"/>
      <color theme="1"/>
      <name val="Calibri"/>
      <family val="2"/>
      <scheme val="minor"/>
    </font>
    <font>
      <u/>
      <sz val="11"/>
      <color theme="10"/>
      <name val="Calibri"/>
      <family val="2"/>
      <charset val="204"/>
      <scheme val="minor"/>
    </font>
    <font>
      <sz val="10"/>
      <name val="Times New Roman"/>
      <family val="1"/>
      <charset val="204"/>
    </font>
    <font>
      <sz val="14"/>
      <name val="Calibri"/>
      <family val="2"/>
      <charset val="204"/>
      <scheme val="minor"/>
    </font>
    <font>
      <b/>
      <sz val="10"/>
      <name val="Times New Roman"/>
      <family val="1"/>
      <charset val="204"/>
    </font>
    <font>
      <u/>
      <sz val="10"/>
      <name val="Times New Roman"/>
      <family val="1"/>
      <charset val="204"/>
    </font>
    <font>
      <b/>
      <sz val="11"/>
      <name val="Times New Roman"/>
      <family val="1"/>
      <charset val="204"/>
    </font>
    <font>
      <sz val="11"/>
      <color rgb="FF000000"/>
      <name val="Times New Roman"/>
      <family val="1"/>
      <charset val="204"/>
    </font>
    <font>
      <sz val="11"/>
      <color rgb="FF002060"/>
      <name val="Times New Roman"/>
      <family val="1"/>
      <charset val="204"/>
    </font>
    <font>
      <sz val="11"/>
      <color indexed="8"/>
      <name val="Times New Roman"/>
      <family val="1"/>
      <charset val="204"/>
    </font>
    <font>
      <sz val="11"/>
      <color theme="1"/>
      <name val="Times New Roman"/>
      <family val="1"/>
      <charset val="204"/>
    </font>
    <font>
      <b/>
      <sz val="11"/>
      <color indexed="8"/>
      <name val="Times New Roman"/>
      <family val="1"/>
      <charset val="204"/>
    </font>
    <font>
      <sz val="13"/>
      <name val="Times New Roman"/>
      <family val="1"/>
      <charset val="204"/>
    </font>
    <font>
      <sz val="9"/>
      <name val="Times New Roman"/>
      <family val="1"/>
      <charset val="204"/>
    </font>
    <font>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0">
    <xf numFmtId="0" fontId="0" fillId="0" borderId="0"/>
    <xf numFmtId="0" fontId="3" fillId="0" borderId="0"/>
    <xf numFmtId="0" fontId="3" fillId="0" borderId="0"/>
    <xf numFmtId="164" fontId="1" fillId="0" borderId="0" applyFont="0" applyFill="0" applyBorder="0" applyAlignment="0" applyProtection="0"/>
    <xf numFmtId="0" fontId="6" fillId="0" borderId="0"/>
    <xf numFmtId="0" fontId="9" fillId="0" borderId="0"/>
    <xf numFmtId="164" fontId="9"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xf numFmtId="9" fontId="1" fillId="0" borderId="0" applyFont="0" applyFill="0" applyBorder="0" applyAlignment="0" applyProtection="0"/>
  </cellStyleXfs>
  <cellXfs count="143">
    <xf numFmtId="0" fontId="0" fillId="0" borderId="0" xfId="0"/>
    <xf numFmtId="0" fontId="2" fillId="2" borderId="2" xfId="5" applyFont="1" applyFill="1" applyBorder="1" applyAlignment="1">
      <alignment horizontal="center" vertical="center" wrapText="1"/>
    </xf>
    <xf numFmtId="0" fontId="2" fillId="2" borderId="2" xfId="5" applyFont="1" applyFill="1" applyBorder="1" applyAlignment="1">
      <alignment horizontal="center" vertical="center"/>
    </xf>
    <xf numFmtId="3" fontId="2" fillId="2" borderId="2" xfId="5" applyNumberFormat="1" applyFont="1" applyFill="1" applyBorder="1" applyAlignment="1">
      <alignment horizontal="center" vertical="center"/>
    </xf>
    <xf numFmtId="2" fontId="4" fillId="2" borderId="2" xfId="0" applyNumberFormat="1" applyFont="1" applyFill="1" applyBorder="1" applyAlignment="1">
      <alignment horizontal="center" vertical="center"/>
    </xf>
    <xf numFmtId="167" fontId="4" fillId="2" borderId="2" xfId="0" applyNumberFormat="1" applyFont="1" applyFill="1" applyBorder="1" applyAlignment="1">
      <alignment horizontal="center" vertical="center"/>
    </xf>
    <xf numFmtId="167" fontId="5" fillId="2" borderId="2" xfId="0" applyNumberFormat="1" applyFont="1" applyFill="1" applyBorder="1" applyAlignment="1">
      <alignment horizontal="right" vertical="center" wrapText="1"/>
    </xf>
    <xf numFmtId="2" fontId="5" fillId="2" borderId="2" xfId="0" applyNumberFormat="1" applyFont="1" applyFill="1" applyBorder="1" applyAlignment="1">
      <alignment horizontal="center" vertical="center"/>
    </xf>
    <xf numFmtId="167" fontId="5" fillId="2" borderId="2" xfId="0" applyNumberFormat="1" applyFont="1" applyFill="1" applyBorder="1" applyAlignment="1">
      <alignment horizontal="center" vertical="center"/>
    </xf>
    <xf numFmtId="167" fontId="5" fillId="2" borderId="2" xfId="0" applyNumberFormat="1" applyFont="1" applyFill="1" applyBorder="1" applyAlignment="1">
      <alignment horizontal="left" vertical="center" wrapText="1"/>
    </xf>
    <xf numFmtId="167" fontId="4" fillId="2" borderId="2" xfId="0" applyNumberFormat="1" applyFont="1" applyFill="1" applyBorder="1" applyAlignment="1">
      <alignment vertical="center" wrapText="1"/>
    </xf>
    <xf numFmtId="164" fontId="4" fillId="2" borderId="2" xfId="0" applyNumberFormat="1" applyFont="1" applyFill="1" applyBorder="1" applyAlignment="1">
      <alignment horizontal="center" vertical="center" wrapText="1"/>
    </xf>
    <xf numFmtId="167" fontId="4" fillId="2" borderId="2" xfId="0" applyNumberFormat="1" applyFont="1" applyFill="1" applyBorder="1" applyAlignment="1">
      <alignment horizontal="left" vertical="center" wrapText="1"/>
    </xf>
    <xf numFmtId="0" fontId="4" fillId="2" borderId="2" xfId="0" applyNumberFormat="1" applyFont="1" applyFill="1" applyBorder="1" applyAlignment="1">
      <alignment horizontal="left" vertical="center" wrapText="1"/>
    </xf>
    <xf numFmtId="164" fontId="5" fillId="2" borderId="2" xfId="0" applyNumberFormat="1"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9" fontId="5" fillId="2" borderId="2" xfId="9" applyFont="1" applyFill="1" applyBorder="1" applyAlignment="1">
      <alignment horizontal="center" vertical="center" wrapText="1"/>
    </xf>
    <xf numFmtId="164" fontId="4" fillId="2" borderId="2"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top" wrapText="1"/>
    </xf>
    <xf numFmtId="164" fontId="5" fillId="2" borderId="2" xfId="0" applyNumberFormat="1" applyFont="1" applyFill="1" applyBorder="1" applyAlignment="1">
      <alignment horizontal="center" vertical="center"/>
    </xf>
    <xf numFmtId="2" fontId="4" fillId="2" borderId="2" xfId="0" applyNumberFormat="1" applyFont="1" applyFill="1" applyBorder="1" applyAlignment="1">
      <alignment horizontal="center" vertical="center" wrapText="1"/>
    </xf>
    <xf numFmtId="10" fontId="4" fillId="2" borderId="2" xfId="0" applyNumberFormat="1" applyFont="1" applyFill="1" applyBorder="1" applyAlignment="1">
      <alignment horizontal="left" vertical="center" wrapText="1"/>
    </xf>
    <xf numFmtId="0" fontId="4" fillId="2" borderId="2" xfId="7" applyNumberFormat="1" applyFont="1" applyFill="1" applyBorder="1" applyAlignment="1">
      <alignment vertical="center" wrapText="1"/>
    </xf>
    <xf numFmtId="0" fontId="4" fillId="2" borderId="2" xfId="7" applyNumberFormat="1" applyFont="1" applyFill="1" applyBorder="1" applyAlignment="1">
      <alignment horizontal="left" vertical="center" wrapText="1"/>
    </xf>
    <xf numFmtId="165" fontId="5" fillId="2" borderId="2" xfId="0" applyNumberFormat="1" applyFont="1" applyFill="1" applyBorder="1" applyAlignment="1">
      <alignment horizontal="center" vertical="center" wrapText="1"/>
    </xf>
    <xf numFmtId="170" fontId="4" fillId="2" borderId="2" xfId="3" applyNumberFormat="1" applyFont="1" applyFill="1" applyBorder="1" applyAlignment="1">
      <alignment vertical="center"/>
    </xf>
    <xf numFmtId="167" fontId="4" fillId="2" borderId="2" xfId="3" applyNumberFormat="1" applyFont="1" applyFill="1" applyBorder="1" applyAlignment="1">
      <alignment vertical="center"/>
    </xf>
    <xf numFmtId="0" fontId="4" fillId="2" borderId="2" xfId="0" applyFont="1" applyFill="1" applyBorder="1" applyAlignment="1">
      <alignment horizontal="left" vertical="center" wrapText="1" shrinkToFit="1"/>
    </xf>
    <xf numFmtId="170" fontId="5" fillId="2" borderId="2" xfId="3" applyNumberFormat="1" applyFont="1" applyFill="1" applyBorder="1" applyAlignment="1">
      <alignment vertical="center"/>
    </xf>
    <xf numFmtId="164" fontId="5" fillId="2" borderId="2" xfId="3" applyFont="1" applyFill="1" applyBorder="1" applyAlignment="1">
      <alignment vertical="center"/>
    </xf>
    <xf numFmtId="170" fontId="5" fillId="2" borderId="2" xfId="3" applyNumberFormat="1" applyFont="1" applyFill="1" applyBorder="1" applyAlignment="1">
      <alignment horizontal="center" vertical="center" wrapText="1"/>
    </xf>
    <xf numFmtId="0" fontId="5" fillId="2" borderId="2" xfId="3" applyNumberFormat="1" applyFont="1" applyFill="1" applyBorder="1" applyAlignment="1">
      <alignment horizontal="center" vertical="center" wrapText="1"/>
    </xf>
    <xf numFmtId="164" fontId="5" fillId="2" borderId="2" xfId="3" applyFont="1" applyFill="1" applyBorder="1" applyAlignment="1">
      <alignment horizontal="center" vertical="center" wrapText="1"/>
    </xf>
    <xf numFmtId="164" fontId="4" fillId="2" borderId="0" xfId="0" applyNumberFormat="1" applyFont="1" applyFill="1" applyBorder="1" applyAlignment="1">
      <alignment vertical="center" wrapText="1"/>
    </xf>
    <xf numFmtId="0" fontId="11" fillId="2" borderId="2" xfId="0" applyFont="1" applyFill="1" applyBorder="1" applyAlignment="1">
      <alignment horizontal="center" vertical="center" wrapText="1"/>
    </xf>
    <xf numFmtId="168" fontId="4" fillId="2" borderId="0" xfId="0" applyNumberFormat="1" applyFont="1" applyFill="1" applyAlignment="1">
      <alignmen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0" applyFont="1" applyFill="1" applyAlignment="1">
      <alignment horizontal="right" vertical="center"/>
    </xf>
    <xf numFmtId="0" fontId="4" fillId="2" borderId="2" xfId="0" applyFont="1" applyFill="1" applyBorder="1" applyAlignment="1">
      <alignment horizontal="center" vertical="center"/>
    </xf>
    <xf numFmtId="0" fontId="8" fillId="2" borderId="0" xfId="0" applyFont="1" applyFill="1" applyAlignment="1">
      <alignment vertical="center"/>
    </xf>
    <xf numFmtId="0" fontId="5" fillId="2" borderId="0" xfId="0" applyFont="1" applyFill="1" applyAlignment="1">
      <alignment vertical="center"/>
    </xf>
    <xf numFmtId="0" fontId="4" fillId="2" borderId="6" xfId="0" applyFont="1" applyFill="1" applyBorder="1" applyAlignment="1">
      <alignment vertical="center" wrapText="1"/>
    </xf>
    <xf numFmtId="164" fontId="5" fillId="2" borderId="6" xfId="3" applyFont="1" applyFill="1" applyBorder="1" applyAlignment="1">
      <alignment vertical="center" wrapText="1"/>
    </xf>
    <xf numFmtId="166" fontId="4" fillId="2" borderId="0" xfId="0" applyNumberFormat="1" applyFont="1" applyFill="1" applyAlignment="1">
      <alignment vertical="center"/>
    </xf>
    <xf numFmtId="164" fontId="4" fillId="2" borderId="0" xfId="3" applyFont="1" applyFill="1" applyAlignment="1">
      <alignment vertical="center"/>
    </xf>
    <xf numFmtId="0" fontId="4" fillId="2" borderId="0" xfId="0" applyFont="1" applyFill="1" applyBorder="1" applyAlignment="1">
      <alignment vertical="center" wrapText="1"/>
    </xf>
    <xf numFmtId="164" fontId="4" fillId="2" borderId="0" xfId="0" applyNumberFormat="1" applyFont="1" applyFill="1" applyAlignment="1">
      <alignment vertical="center"/>
    </xf>
    <xf numFmtId="169" fontId="4" fillId="2" borderId="0" xfId="0" applyNumberFormat="1" applyFont="1" applyFill="1" applyAlignment="1">
      <alignment vertical="center"/>
    </xf>
    <xf numFmtId="164" fontId="5" fillId="2" borderId="0" xfId="0" applyNumberFormat="1" applyFont="1" applyFill="1" applyAlignment="1">
      <alignment vertical="center"/>
    </xf>
    <xf numFmtId="164" fontId="4" fillId="2" borderId="0" xfId="0" applyNumberFormat="1" applyFont="1" applyFill="1" applyBorder="1" applyAlignment="1">
      <alignment vertical="center"/>
    </xf>
    <xf numFmtId="0" fontId="4" fillId="2" borderId="0" xfId="0" applyFont="1" applyFill="1" applyBorder="1" applyAlignment="1">
      <alignment vertical="center"/>
    </xf>
    <xf numFmtId="0" fontId="4" fillId="2" borderId="0" xfId="0" applyNumberFormat="1" applyFont="1" applyFill="1" applyAlignment="1">
      <alignment vertical="center"/>
    </xf>
    <xf numFmtId="164" fontId="5" fillId="2" borderId="2" xfId="0" applyNumberFormat="1" applyFont="1" applyFill="1" applyBorder="1" applyAlignment="1">
      <alignment vertical="center"/>
    </xf>
    <xf numFmtId="167" fontId="5" fillId="2" borderId="2" xfId="0" applyNumberFormat="1" applyFont="1" applyFill="1" applyBorder="1" applyAlignment="1">
      <alignment vertical="center"/>
    </xf>
    <xf numFmtId="0" fontId="4" fillId="2" borderId="2" xfId="0" applyNumberFormat="1" applyFont="1" applyFill="1" applyBorder="1" applyAlignment="1">
      <alignment vertical="center" wrapText="1"/>
    </xf>
    <xf numFmtId="0" fontId="4" fillId="2" borderId="2" xfId="0" applyFont="1" applyFill="1" applyBorder="1" applyAlignment="1">
      <alignment horizontal="justify" vertical="center" wrapText="1"/>
    </xf>
    <xf numFmtId="0" fontId="5" fillId="2" borderId="0" xfId="0" applyFont="1" applyFill="1" applyAlignment="1">
      <alignment horizontal="left" vertical="center"/>
    </xf>
    <xf numFmtId="0" fontId="5" fillId="2" borderId="2" xfId="0" applyFont="1" applyFill="1" applyBorder="1" applyAlignment="1">
      <alignment horizontal="left" vertical="center" wrapText="1" shrinkToFit="1"/>
    </xf>
    <xf numFmtId="0" fontId="5" fillId="2" borderId="6" xfId="0" applyFont="1" applyFill="1" applyBorder="1" applyAlignment="1">
      <alignment vertical="center" wrapText="1"/>
    </xf>
    <xf numFmtId="0" fontId="5" fillId="2" borderId="0" xfId="0" applyFont="1" applyFill="1" applyBorder="1" applyAlignment="1">
      <alignment vertical="center" wrapText="1"/>
    </xf>
    <xf numFmtId="10" fontId="11" fillId="2" borderId="2" xfId="0" applyNumberFormat="1" applyFont="1" applyFill="1" applyBorder="1" applyAlignment="1">
      <alignment horizontal="center" vertical="center" wrapText="1"/>
    </xf>
    <xf numFmtId="0" fontId="11" fillId="2" borderId="0" xfId="0" applyFont="1" applyFill="1" applyAlignment="1">
      <alignment horizontal="center" vertical="center"/>
    </xf>
    <xf numFmtId="0" fontId="11" fillId="2" borderId="2" xfId="0" applyFont="1" applyFill="1" applyBorder="1" applyAlignment="1">
      <alignment horizontal="left" vertical="top" wrapText="1"/>
    </xf>
    <xf numFmtId="0" fontId="11" fillId="2" borderId="1"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2" xfId="0" applyFont="1" applyFill="1" applyBorder="1" applyAlignment="1">
      <alignment horizontal="center" vertical="center" textRotation="90" wrapTex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xf>
    <xf numFmtId="0" fontId="11" fillId="2" borderId="0" xfId="0" applyFont="1" applyFill="1" applyAlignment="1">
      <alignment horizontal="center" vertical="center" wrapText="1"/>
    </xf>
    <xf numFmtId="0" fontId="2" fillId="2" borderId="0" xfId="5" applyFont="1" applyFill="1" applyAlignment="1">
      <alignment horizontal="center" vertical="center" wrapText="1"/>
    </xf>
    <xf numFmtId="0" fontId="15" fillId="2" borderId="0" xfId="5" applyFont="1" applyFill="1" applyAlignment="1">
      <alignment horizontal="center" vertical="center"/>
    </xf>
    <xf numFmtId="0" fontId="2" fillId="2" borderId="0" xfId="0" applyFont="1" applyFill="1" applyAlignment="1">
      <alignment horizontal="center" vertical="center" wrapText="1"/>
    </xf>
    <xf numFmtId="3" fontId="2" fillId="2" borderId="2" xfId="5" applyNumberFormat="1" applyFont="1" applyFill="1" applyBorder="1" applyAlignment="1">
      <alignment horizontal="center" vertical="center" wrapText="1"/>
    </xf>
    <xf numFmtId="0" fontId="2" fillId="2" borderId="0" xfId="0" applyFont="1" applyFill="1" applyAlignment="1">
      <alignment horizontal="center" vertical="center"/>
    </xf>
    <xf numFmtId="167" fontId="12"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 fillId="2" borderId="0" xfId="5" applyFont="1" applyFill="1" applyAlignment="1">
      <alignment horizontal="center" vertical="center"/>
    </xf>
    <xf numFmtId="3" fontId="2" fillId="2" borderId="0" xfId="5" applyNumberFormat="1" applyFont="1" applyFill="1" applyAlignment="1">
      <alignment horizontal="center" vertical="center"/>
    </xf>
    <xf numFmtId="3" fontId="15" fillId="2" borderId="0" xfId="5" applyNumberFormat="1" applyFont="1" applyFill="1" applyAlignment="1">
      <alignment horizontal="center" vertical="center"/>
    </xf>
    <xf numFmtId="4" fontId="2" fillId="2" borderId="2" xfId="5" applyNumberFormat="1" applyFont="1" applyFill="1" applyBorder="1" applyAlignment="1">
      <alignment horizontal="center" vertical="center"/>
    </xf>
    <xf numFmtId="0" fontId="16" fillId="3" borderId="2" xfId="0" applyFont="1" applyFill="1" applyBorder="1" applyAlignment="1">
      <alignment horizontal="center" vertical="center" wrapText="1"/>
    </xf>
    <xf numFmtId="3" fontId="2" fillId="2" borderId="2" xfId="0" applyNumberFormat="1" applyFont="1" applyFill="1" applyBorder="1" applyAlignment="1" applyProtection="1">
      <alignment horizontal="center" vertical="center" wrapText="1"/>
      <protection hidden="1"/>
    </xf>
    <xf numFmtId="0" fontId="17" fillId="2" borderId="2" xfId="5" applyFont="1" applyFill="1" applyBorder="1" applyAlignment="1">
      <alignment horizontal="center" vertical="center"/>
    </xf>
    <xf numFmtId="3" fontId="2" fillId="3" borderId="2" xfId="0" applyNumberFormat="1" applyFont="1" applyFill="1" applyBorder="1" applyAlignment="1">
      <alignment horizontal="center" vertical="center"/>
    </xf>
    <xf numFmtId="0" fontId="19" fillId="2" borderId="2" xfId="5" applyFont="1" applyFill="1" applyBorder="1" applyAlignment="1">
      <alignment horizontal="center" vertical="center" wrapText="1"/>
    </xf>
    <xf numFmtId="3" fontId="19" fillId="2" borderId="2" xfId="5" applyNumberFormat="1" applyFont="1" applyFill="1" applyBorder="1" applyAlignment="1">
      <alignment horizontal="center" vertical="center"/>
    </xf>
    <xf numFmtId="3" fontId="2" fillId="2" borderId="0" xfId="0" applyNumberFormat="1" applyFont="1" applyFill="1" applyAlignment="1">
      <alignment horizontal="center" vertical="center" wrapText="1"/>
    </xf>
    <xf numFmtId="3" fontId="17" fillId="2" borderId="2" xfId="5" applyNumberFormat="1" applyFont="1" applyFill="1" applyBorder="1" applyAlignment="1">
      <alignment horizontal="center" vertical="center"/>
    </xf>
    <xf numFmtId="3" fontId="17" fillId="3" borderId="2" xfId="0" applyNumberFormat="1" applyFont="1" applyFill="1" applyBorder="1" applyAlignment="1">
      <alignment horizontal="center" vertical="center"/>
    </xf>
    <xf numFmtId="0" fontId="17" fillId="2" borderId="2" xfId="5"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167" fontId="4" fillId="2" borderId="2" xfId="3" applyNumberFormat="1" applyFont="1" applyFill="1" applyBorder="1" applyAlignment="1">
      <alignment horizontal="center" vertical="center"/>
    </xf>
    <xf numFmtId="167" fontId="5" fillId="2" borderId="2" xfId="3" applyNumberFormat="1" applyFont="1" applyFill="1" applyBorder="1" applyAlignment="1">
      <alignment horizontal="center" vertical="center" wrapText="1"/>
    </xf>
    <xf numFmtId="0" fontId="21" fillId="2" borderId="2" xfId="0" applyFont="1" applyFill="1" applyBorder="1" applyAlignment="1">
      <alignment horizontal="left" vertical="center" wrapText="1"/>
    </xf>
    <xf numFmtId="2" fontId="22"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167" fontId="4" fillId="2" borderId="2" xfId="0" applyNumberFormat="1" applyFont="1" applyFill="1" applyBorder="1" applyAlignment="1">
      <alignment horizontal="center" vertical="center" wrapText="1"/>
    </xf>
    <xf numFmtId="167" fontId="5" fillId="2" borderId="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4" fillId="2" borderId="2" xfId="5" applyFont="1" applyFill="1" applyBorder="1" applyAlignment="1">
      <alignment wrapText="1"/>
    </xf>
    <xf numFmtId="0" fontId="23" fillId="2" borderId="2" xfId="0" applyFont="1" applyFill="1" applyBorder="1" applyAlignment="1">
      <alignment horizontal="left" vertical="center" wrapText="1"/>
    </xf>
    <xf numFmtId="166" fontId="2" fillId="2" borderId="2" xfId="5" applyNumberFormat="1" applyFont="1" applyFill="1" applyBorder="1" applyAlignment="1">
      <alignment horizontal="center" vertical="center"/>
    </xf>
    <xf numFmtId="0" fontId="15" fillId="2" borderId="0" xfId="5" applyFont="1" applyFill="1" applyAlignment="1">
      <alignment vertical="center"/>
    </xf>
    <xf numFmtId="3" fontId="15" fillId="2" borderId="2" xfId="5" applyNumberFormat="1" applyFont="1" applyFill="1" applyBorder="1" applyAlignment="1">
      <alignment horizontal="center" vertical="center" wrapText="1"/>
    </xf>
    <xf numFmtId="0" fontId="11" fillId="2" borderId="2" xfId="0" applyFont="1" applyFill="1" applyBorder="1" applyAlignment="1">
      <alignment horizontal="center" wrapText="1"/>
    </xf>
    <xf numFmtId="0" fontId="13" fillId="2" borderId="8" xfId="0" applyFont="1" applyFill="1" applyBorder="1" applyAlignment="1">
      <alignment horizontal="center" vertical="center" wrapText="1"/>
    </xf>
    <xf numFmtId="0" fontId="11" fillId="2" borderId="2" xfId="0" applyFont="1" applyFill="1" applyBorder="1" applyAlignment="1">
      <alignment horizontal="center" vertical="center" textRotation="90" wrapText="1"/>
    </xf>
    <xf numFmtId="0" fontId="11"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4" fillId="2" borderId="2" xfId="8" applyFont="1" applyFill="1" applyBorder="1" applyAlignment="1">
      <alignment horizontal="center" vertical="center" wrapText="1"/>
    </xf>
    <xf numFmtId="10" fontId="11" fillId="2" borderId="1" xfId="0" applyNumberFormat="1" applyFont="1" applyFill="1" applyBorder="1" applyAlignment="1">
      <alignment horizontal="center" vertical="center" wrapText="1"/>
    </xf>
    <xf numFmtId="0" fontId="2" fillId="2" borderId="2" xfId="5" applyFont="1" applyFill="1" applyBorder="1" applyAlignment="1">
      <alignment horizontal="center" vertical="center" wrapText="1"/>
    </xf>
    <xf numFmtId="0" fontId="15" fillId="2" borderId="2" xfId="5" applyFont="1" applyFill="1" applyBorder="1" applyAlignment="1">
      <alignment horizontal="center" vertical="center"/>
    </xf>
    <xf numFmtId="0" fontId="15" fillId="2" borderId="2" xfId="5" applyFont="1" applyFill="1" applyBorder="1" applyAlignment="1">
      <alignment horizontal="center" vertical="center" wrapText="1"/>
    </xf>
    <xf numFmtId="0" fontId="2" fillId="2" borderId="0" xfId="5" applyFont="1" applyFill="1" applyAlignment="1">
      <alignment horizontal="center" vertical="center"/>
    </xf>
    <xf numFmtId="0" fontId="15" fillId="2" borderId="0" xfId="5" applyFont="1" applyFill="1" applyAlignment="1">
      <alignment horizontal="center" vertical="center" wrapText="1"/>
    </xf>
    <xf numFmtId="3" fontId="15" fillId="2" borderId="2" xfId="5"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167" fontId="4" fillId="2" borderId="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xf>
    <xf numFmtId="10" fontId="4" fillId="2" borderId="2"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xf>
    <xf numFmtId="167" fontId="8" fillId="2" borderId="2" xfId="0" applyNumberFormat="1" applyFont="1" applyFill="1" applyBorder="1" applyAlignment="1">
      <alignment horizontal="center" vertical="center" wrapText="1"/>
    </xf>
    <xf numFmtId="167" fontId="5"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2" borderId="0" xfId="0" applyFont="1" applyFill="1" applyAlignment="1">
      <alignment horizontal="center" vertical="center"/>
    </xf>
    <xf numFmtId="0" fontId="7" fillId="2" borderId="0" xfId="0" applyFont="1" applyFill="1" applyAlignment="1">
      <alignment horizontal="center" vertical="center"/>
    </xf>
    <xf numFmtId="0" fontId="4" fillId="2" borderId="8" xfId="0" applyFont="1" applyFill="1" applyBorder="1" applyAlignment="1">
      <alignment horizontal="center" vertical="center"/>
    </xf>
  </cellXfs>
  <cellStyles count="10">
    <cellStyle name="Гиперссылка" xfId="8" builtinId="8"/>
    <cellStyle name="Обычный" xfId="0" builtinId="0"/>
    <cellStyle name="Обычный 2" xfId="1" xr:uid="{00000000-0005-0000-0000-000002000000}"/>
    <cellStyle name="Обычный 2 2" xfId="2" xr:uid="{00000000-0005-0000-0000-000003000000}"/>
    <cellStyle name="Обычный 3" xfId="4" xr:uid="{00000000-0005-0000-0000-000004000000}"/>
    <cellStyle name="Обычный 4" xfId="5" xr:uid="{00000000-0005-0000-0000-000005000000}"/>
    <cellStyle name="Процентный" xfId="9" builtinId="5"/>
    <cellStyle name="Процентный 2" xfId="7" xr:uid="{00000000-0005-0000-0000-000007000000}"/>
    <cellStyle name="Финансовый" xfId="3" builtinId="3"/>
    <cellStyle name="Финансовый 2"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file:///E:\&#1088;&#1072;&#1073;&#1086;&#1095;&#1080;&#1081;%20&#1089;&#1090;&#1086;&#1083;%20&#1072;&#1083;&#1076;&#1099;&#1085;&#1072;&#1081;\&#1076;&#1077;&#1090;&#1080;%20&#1090;&#1091;&#1074;&#1099;%202013\UserEcon1\AppData\Roaming\&#1054;&#1073;&#1097;&#1072;&#1103;%20&#1087;&#1072;&#1087;&#1082;&#1072;\&#1053;&#1054;&#1042;&#1054;&#1057;&#1058;&#1048;%20&#1053;&#1055;&#1040;\&#1054;%20&#1074;&#1085;&#1077;&#1089;&#1077;&#1085;&#1080;&#1080;%20&#1080;&#1079;&#1084;&#1077;&#1085;&#1077;&#1085;&#1080;&#1081;%20&#1074;%20&#1085;&#1077;&#1082;&#1086;&#1090;&#1086;&#1088;&#1099;&#1077;%20&#1053;&#1055;&#1040;\&#1055;&#1086;&#1088;&#1103;&#1076;&#1086;&#1082;%20&#1075;&#1086;&#1089;&#1087;&#1088;&#1086;&#1075;&#1088;&#1072;&#1084;&#1084;%20&#1086;&#1090;%2005.06.2014%20&#8470;%20259.docx" TargetMode="External"/><Relationship Id="rId1" Type="http://schemas.openxmlformats.org/officeDocument/2006/relationships/hyperlink" Target="file:///E:\&#1088;&#1072;&#1073;&#1086;&#1095;&#1080;&#1081;%20&#1089;&#1090;&#1086;&#1083;%20&#1072;&#1083;&#1076;&#1099;&#1085;&#1072;&#1081;\&#1076;&#1077;&#1090;&#1080;%20&#1090;&#1091;&#1074;&#1099;%202013\UserEcon1\AppData\Roaming\&#1054;&#1073;&#1097;&#1072;&#1103;%20&#1087;&#1072;&#1087;&#1082;&#1072;\&#1053;&#1054;&#1042;&#1054;&#1057;&#1058;&#1048;%20&#1053;&#1055;&#1040;\&#1054;%20&#1074;&#1085;&#1077;&#1089;&#1077;&#1085;&#1080;&#1080;%20&#1080;&#1079;&#1084;&#1077;&#1085;&#1077;&#1085;&#1080;&#1081;%20&#1074;%20&#1085;&#1077;&#1082;&#1086;&#1090;&#1086;&#1088;&#1099;&#1077;%20&#1053;&#1055;&#1040;\&#1055;&#1086;&#1088;&#1103;&#1076;&#1086;&#1082;%20&#1075;&#1086;&#1089;&#1087;&#1088;&#1086;&#1075;&#1088;&#1072;&#1084;&#1084;%20&#1086;&#1090;%2005.06.2014%20&#8470;%20259.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P33"/>
  <sheetViews>
    <sheetView view="pageBreakPreview" topLeftCell="B1" zoomScaleSheetLayoutView="100" workbookViewId="0">
      <selection activeCell="P33" sqref="P33"/>
    </sheetView>
  </sheetViews>
  <sheetFormatPr defaultRowHeight="12.75" x14ac:dyDescent="0.25"/>
  <cols>
    <col min="1" max="1" width="5.140625" style="64" customWidth="1"/>
    <col min="2" max="2" width="31.5703125" style="64" customWidth="1"/>
    <col min="3" max="3" width="22.140625" style="64" customWidth="1"/>
    <col min="4" max="7" width="9.140625" style="64"/>
    <col min="8" max="9" width="6.85546875" style="64" customWidth="1"/>
    <col min="10" max="10" width="6" style="64" customWidth="1"/>
    <col min="11" max="11" width="5.7109375" style="64" customWidth="1"/>
    <col min="12" max="15" width="9.140625" style="64"/>
    <col min="16" max="16" width="59.42578125" style="71" customWidth="1"/>
    <col min="17" max="16384" width="9.140625" style="64"/>
  </cols>
  <sheetData>
    <row r="2" spans="1:16" ht="67.5" customHeight="1" x14ac:dyDescent="0.25">
      <c r="B2" s="112" t="s">
        <v>143</v>
      </c>
      <c r="C2" s="112"/>
      <c r="D2" s="112"/>
      <c r="E2" s="112"/>
      <c r="F2" s="112"/>
      <c r="G2" s="112"/>
      <c r="H2" s="112"/>
      <c r="I2" s="112"/>
      <c r="J2" s="112"/>
      <c r="K2" s="112"/>
      <c r="L2" s="112"/>
      <c r="M2" s="112"/>
      <c r="N2" s="112"/>
      <c r="O2" s="112"/>
      <c r="P2" s="112"/>
    </row>
    <row r="3" spans="1:16" x14ac:dyDescent="0.25">
      <c r="A3" s="114" t="s">
        <v>66</v>
      </c>
      <c r="B3" s="122" t="s">
        <v>67</v>
      </c>
      <c r="C3" s="122" t="s">
        <v>68</v>
      </c>
      <c r="D3" s="114" t="s">
        <v>69</v>
      </c>
      <c r="E3" s="114"/>
      <c r="F3" s="114"/>
      <c r="G3" s="114"/>
      <c r="H3" s="114"/>
      <c r="I3" s="114"/>
      <c r="J3" s="114"/>
      <c r="K3" s="114"/>
      <c r="L3" s="114"/>
      <c r="M3" s="114"/>
      <c r="N3" s="114"/>
      <c r="O3" s="114"/>
      <c r="P3" s="36" t="s">
        <v>240</v>
      </c>
    </row>
    <row r="4" spans="1:16" x14ac:dyDescent="0.25">
      <c r="A4" s="114"/>
      <c r="B4" s="122"/>
      <c r="C4" s="122"/>
      <c r="D4" s="114" t="s">
        <v>70</v>
      </c>
      <c r="E4" s="114"/>
      <c r="F4" s="114"/>
      <c r="G4" s="114"/>
      <c r="H4" s="114" t="s">
        <v>71</v>
      </c>
      <c r="I4" s="114"/>
      <c r="J4" s="114"/>
      <c r="K4" s="114"/>
      <c r="L4" s="114" t="s">
        <v>72</v>
      </c>
      <c r="M4" s="114"/>
      <c r="N4" s="114"/>
      <c r="O4" s="114"/>
      <c r="P4" s="36"/>
    </row>
    <row r="5" spans="1:16" x14ac:dyDescent="0.25">
      <c r="A5" s="114"/>
      <c r="B5" s="122"/>
      <c r="C5" s="122"/>
      <c r="D5" s="36" t="s">
        <v>73</v>
      </c>
      <c r="E5" s="36" t="s">
        <v>74</v>
      </c>
      <c r="F5" s="36" t="s">
        <v>75</v>
      </c>
      <c r="G5" s="36" t="s">
        <v>76</v>
      </c>
      <c r="H5" s="36" t="s">
        <v>73</v>
      </c>
      <c r="I5" s="36" t="s">
        <v>74</v>
      </c>
      <c r="J5" s="36" t="s">
        <v>75</v>
      </c>
      <c r="K5" s="36" t="s">
        <v>76</v>
      </c>
      <c r="L5" s="36" t="s">
        <v>73</v>
      </c>
      <c r="M5" s="36" t="s">
        <v>74</v>
      </c>
      <c r="N5" s="36" t="s">
        <v>75</v>
      </c>
      <c r="O5" s="36" t="s">
        <v>76</v>
      </c>
      <c r="P5" s="36"/>
    </row>
    <row r="6" spans="1:16" x14ac:dyDescent="0.25">
      <c r="A6" s="36" t="s">
        <v>77</v>
      </c>
      <c r="B6" s="115" t="s">
        <v>286</v>
      </c>
      <c r="C6" s="116"/>
      <c r="D6" s="116"/>
      <c r="E6" s="116"/>
      <c r="F6" s="116"/>
      <c r="G6" s="116"/>
      <c r="H6" s="116"/>
      <c r="I6" s="116"/>
      <c r="J6" s="116"/>
      <c r="K6" s="116"/>
      <c r="L6" s="116"/>
      <c r="M6" s="116"/>
      <c r="N6" s="116"/>
      <c r="O6" s="116"/>
      <c r="P6" s="117"/>
    </row>
    <row r="7" spans="1:16" ht="409.5" x14ac:dyDescent="0.25">
      <c r="A7" s="36" t="s">
        <v>78</v>
      </c>
      <c r="B7" s="36" t="s">
        <v>241</v>
      </c>
      <c r="C7" s="36" t="s">
        <v>242</v>
      </c>
      <c r="D7" s="36"/>
      <c r="E7" s="36"/>
      <c r="F7" s="36"/>
      <c r="G7" s="36"/>
      <c r="H7" s="36"/>
      <c r="I7" s="36"/>
      <c r="J7" s="36"/>
      <c r="K7" s="36"/>
      <c r="L7" s="36" t="s">
        <v>79</v>
      </c>
      <c r="M7" s="36"/>
      <c r="N7" s="36"/>
      <c r="O7" s="36"/>
      <c r="P7" s="65" t="s">
        <v>319</v>
      </c>
    </row>
    <row r="8" spans="1:16" ht="409.5" x14ac:dyDescent="0.25">
      <c r="A8" s="36" t="s">
        <v>80</v>
      </c>
      <c r="B8" s="36" t="s">
        <v>81</v>
      </c>
      <c r="C8" s="36"/>
      <c r="D8" s="36"/>
      <c r="E8" s="36"/>
      <c r="F8" s="36"/>
      <c r="G8" s="36"/>
      <c r="H8" s="36"/>
      <c r="I8" s="36"/>
      <c r="J8" s="36"/>
      <c r="K8" s="36"/>
      <c r="L8" s="36"/>
      <c r="M8" s="36" t="s">
        <v>82</v>
      </c>
      <c r="N8" s="36"/>
      <c r="O8" s="36"/>
      <c r="P8" s="65" t="s">
        <v>278</v>
      </c>
    </row>
    <row r="9" spans="1:16" x14ac:dyDescent="0.25">
      <c r="A9" s="114" t="s">
        <v>83</v>
      </c>
      <c r="B9" s="120" t="s">
        <v>246</v>
      </c>
      <c r="C9" s="114"/>
      <c r="D9" s="114"/>
      <c r="E9" s="114"/>
      <c r="F9" s="114"/>
      <c r="G9" s="114"/>
      <c r="H9" s="114"/>
      <c r="I9" s="114"/>
      <c r="J9" s="114"/>
      <c r="K9" s="114"/>
      <c r="L9" s="114"/>
      <c r="M9" s="114" t="s">
        <v>247</v>
      </c>
      <c r="N9" s="114"/>
      <c r="O9" s="114" t="s">
        <v>84</v>
      </c>
      <c r="P9" s="66" t="s">
        <v>255</v>
      </c>
    </row>
    <row r="10" spans="1:16" ht="140.25" x14ac:dyDescent="0.25">
      <c r="A10" s="114"/>
      <c r="B10" s="121"/>
      <c r="C10" s="114"/>
      <c r="D10" s="114"/>
      <c r="E10" s="114"/>
      <c r="F10" s="114"/>
      <c r="G10" s="114"/>
      <c r="H10" s="114"/>
      <c r="I10" s="114"/>
      <c r="J10" s="114"/>
      <c r="K10" s="114"/>
      <c r="L10" s="114"/>
      <c r="M10" s="114"/>
      <c r="N10" s="114"/>
      <c r="O10" s="114"/>
      <c r="P10" s="94" t="s">
        <v>279</v>
      </c>
    </row>
    <row r="11" spans="1:16" ht="395.25" x14ac:dyDescent="0.25">
      <c r="A11" s="36" t="s">
        <v>85</v>
      </c>
      <c r="B11" s="36" t="s">
        <v>86</v>
      </c>
      <c r="C11" s="36"/>
      <c r="D11" s="36"/>
      <c r="E11" s="36" t="s">
        <v>87</v>
      </c>
      <c r="F11" s="36" t="s">
        <v>88</v>
      </c>
      <c r="G11" s="36"/>
      <c r="H11" s="36"/>
      <c r="I11" s="36" t="s">
        <v>87</v>
      </c>
      <c r="J11" s="36" t="s">
        <v>89</v>
      </c>
      <c r="K11" s="36"/>
      <c r="L11" s="36"/>
      <c r="M11" s="36" t="s">
        <v>248</v>
      </c>
      <c r="N11" s="36" t="s">
        <v>90</v>
      </c>
      <c r="O11" s="36"/>
      <c r="P11" s="65" t="s">
        <v>254</v>
      </c>
    </row>
    <row r="12" spans="1:16" ht="216.75" x14ac:dyDescent="0.25">
      <c r="A12" s="36" t="s">
        <v>91</v>
      </c>
      <c r="B12" s="36" t="s">
        <v>243</v>
      </c>
      <c r="C12" s="36"/>
      <c r="D12" s="36"/>
      <c r="E12" s="36"/>
      <c r="F12" s="36"/>
      <c r="G12" s="36" t="s">
        <v>92</v>
      </c>
      <c r="H12" s="36"/>
      <c r="I12" s="36"/>
      <c r="J12" s="36"/>
      <c r="K12" s="36" t="s">
        <v>92</v>
      </c>
      <c r="L12" s="36"/>
      <c r="M12" s="36"/>
      <c r="N12" s="36"/>
      <c r="O12" s="36" t="s">
        <v>92</v>
      </c>
      <c r="P12" s="67" t="s">
        <v>320</v>
      </c>
    </row>
    <row r="13" spans="1:16" ht="127.5" x14ac:dyDescent="0.25">
      <c r="A13" s="36" t="s">
        <v>93</v>
      </c>
      <c r="B13" s="36" t="s">
        <v>94</v>
      </c>
      <c r="C13" s="36"/>
      <c r="D13" s="36"/>
      <c r="E13" s="36"/>
      <c r="F13" s="36"/>
      <c r="G13" s="36"/>
      <c r="H13" s="36"/>
      <c r="I13" s="36"/>
      <c r="J13" s="36"/>
      <c r="K13" s="36"/>
      <c r="L13" s="36" t="s">
        <v>244</v>
      </c>
      <c r="M13" s="36"/>
      <c r="N13" s="36"/>
      <c r="O13" s="36"/>
      <c r="P13" s="67" t="s">
        <v>256</v>
      </c>
    </row>
    <row r="14" spans="1:16" ht="89.25" x14ac:dyDescent="0.25">
      <c r="A14" s="36" t="s">
        <v>95</v>
      </c>
      <c r="B14" s="36" t="s">
        <v>96</v>
      </c>
      <c r="C14" s="36"/>
      <c r="D14" s="36"/>
      <c r="E14" s="36"/>
      <c r="F14" s="36"/>
      <c r="G14" s="36"/>
      <c r="H14" s="36"/>
      <c r="I14" s="36"/>
      <c r="J14" s="36"/>
      <c r="K14" s="36"/>
      <c r="L14" s="36"/>
      <c r="M14" s="36"/>
      <c r="N14" s="36"/>
      <c r="O14" s="36" t="s">
        <v>245</v>
      </c>
      <c r="P14" s="93" t="s">
        <v>257</v>
      </c>
    </row>
    <row r="15" spans="1:16" ht="409.5" x14ac:dyDescent="0.25">
      <c r="A15" s="36" t="s">
        <v>97</v>
      </c>
      <c r="B15" s="115" t="s">
        <v>287</v>
      </c>
      <c r="C15" s="116"/>
      <c r="D15" s="116"/>
      <c r="E15" s="116"/>
      <c r="F15" s="116"/>
      <c r="G15" s="116"/>
      <c r="H15" s="116"/>
      <c r="I15" s="116"/>
      <c r="J15" s="116"/>
      <c r="K15" s="116"/>
      <c r="L15" s="116"/>
      <c r="M15" s="116"/>
      <c r="N15" s="116"/>
      <c r="O15" s="117"/>
      <c r="P15" s="67" t="s">
        <v>258</v>
      </c>
    </row>
    <row r="16" spans="1:16" ht="102" x14ac:dyDescent="0.25">
      <c r="A16" s="36" t="s">
        <v>98</v>
      </c>
      <c r="B16" s="36" t="s">
        <v>99</v>
      </c>
      <c r="C16" s="36" t="s">
        <v>100</v>
      </c>
      <c r="D16" s="36" t="s">
        <v>18</v>
      </c>
      <c r="E16" s="36" t="s">
        <v>101</v>
      </c>
      <c r="F16" s="36" t="s">
        <v>102</v>
      </c>
      <c r="G16" s="36" t="s">
        <v>18</v>
      </c>
      <c r="H16" s="36" t="s">
        <v>18</v>
      </c>
      <c r="I16" s="36" t="s">
        <v>101</v>
      </c>
      <c r="J16" s="36" t="s">
        <v>102</v>
      </c>
      <c r="K16" s="36" t="s">
        <v>18</v>
      </c>
      <c r="L16" s="36" t="s">
        <v>18</v>
      </c>
      <c r="M16" s="36" t="s">
        <v>101</v>
      </c>
      <c r="N16" s="36" t="s">
        <v>102</v>
      </c>
      <c r="O16" s="36" t="s">
        <v>18</v>
      </c>
      <c r="P16" s="93" t="s">
        <v>281</v>
      </c>
    </row>
    <row r="17" spans="1:16" ht="63.75" x14ac:dyDescent="0.25">
      <c r="A17" s="36" t="s">
        <v>103</v>
      </c>
      <c r="B17" s="36" t="s">
        <v>104</v>
      </c>
      <c r="C17" s="36" t="s">
        <v>100</v>
      </c>
      <c r="D17" s="36" t="s">
        <v>18</v>
      </c>
      <c r="E17" s="36" t="s">
        <v>101</v>
      </c>
      <c r="F17" s="36" t="s">
        <v>102</v>
      </c>
      <c r="G17" s="36" t="s">
        <v>18</v>
      </c>
      <c r="H17" s="36" t="s">
        <v>18</v>
      </c>
      <c r="I17" s="36" t="s">
        <v>101</v>
      </c>
      <c r="J17" s="36" t="s">
        <v>102</v>
      </c>
      <c r="K17" s="36" t="s">
        <v>18</v>
      </c>
      <c r="L17" s="36" t="s">
        <v>18</v>
      </c>
      <c r="M17" s="36" t="s">
        <v>101</v>
      </c>
      <c r="N17" s="36" t="s">
        <v>102</v>
      </c>
      <c r="O17" s="36" t="s">
        <v>18</v>
      </c>
      <c r="P17" s="93" t="s">
        <v>275</v>
      </c>
    </row>
    <row r="18" spans="1:16" ht="63.75" x14ac:dyDescent="0.25">
      <c r="A18" s="36" t="s">
        <v>105</v>
      </c>
      <c r="B18" s="36" t="s">
        <v>106</v>
      </c>
      <c r="C18" s="36" t="s">
        <v>100</v>
      </c>
      <c r="D18" s="36" t="s">
        <v>18</v>
      </c>
      <c r="E18" s="36" t="s">
        <v>101</v>
      </c>
      <c r="F18" s="36" t="s">
        <v>107</v>
      </c>
      <c r="G18" s="36" t="s">
        <v>18</v>
      </c>
      <c r="H18" s="36" t="s">
        <v>18</v>
      </c>
      <c r="I18" s="36" t="s">
        <v>101</v>
      </c>
      <c r="J18" s="36" t="s">
        <v>107</v>
      </c>
      <c r="K18" s="36" t="s">
        <v>18</v>
      </c>
      <c r="L18" s="36" t="s">
        <v>18</v>
      </c>
      <c r="M18" s="36" t="s">
        <v>101</v>
      </c>
      <c r="N18" s="36" t="s">
        <v>107</v>
      </c>
      <c r="O18" s="36"/>
      <c r="P18" s="93" t="s">
        <v>276</v>
      </c>
    </row>
    <row r="19" spans="1:16" ht="63.75" x14ac:dyDescent="0.25">
      <c r="A19" s="36" t="s">
        <v>108</v>
      </c>
      <c r="B19" s="36" t="s">
        <v>109</v>
      </c>
      <c r="C19" s="36" t="s">
        <v>100</v>
      </c>
      <c r="D19" s="36" t="s">
        <v>18</v>
      </c>
      <c r="E19" s="36"/>
      <c r="F19" s="36" t="s">
        <v>110</v>
      </c>
      <c r="G19" s="36" t="s">
        <v>111</v>
      </c>
      <c r="H19" s="36"/>
      <c r="I19" s="36"/>
      <c r="J19" s="36" t="s">
        <v>110</v>
      </c>
      <c r="K19" s="36" t="s">
        <v>111</v>
      </c>
      <c r="L19" s="36"/>
      <c r="M19" s="36" t="s">
        <v>110</v>
      </c>
      <c r="N19" s="36" t="s">
        <v>111</v>
      </c>
      <c r="O19" s="36"/>
      <c r="P19" s="93" t="s">
        <v>259</v>
      </c>
    </row>
    <row r="20" spans="1:16" x14ac:dyDescent="0.25">
      <c r="A20" s="36"/>
      <c r="B20" s="118" t="s">
        <v>249</v>
      </c>
      <c r="C20" s="112"/>
      <c r="D20" s="112"/>
      <c r="E20" s="112"/>
      <c r="F20" s="112"/>
      <c r="G20" s="112"/>
      <c r="H20" s="112"/>
      <c r="I20" s="112"/>
      <c r="J20" s="112"/>
      <c r="K20" s="112"/>
      <c r="L20" s="112"/>
      <c r="M20" s="112"/>
      <c r="N20" s="112"/>
      <c r="O20" s="112"/>
      <c r="P20" s="119"/>
    </row>
    <row r="21" spans="1:16" x14ac:dyDescent="0.25">
      <c r="A21" s="36" t="s">
        <v>112</v>
      </c>
      <c r="B21" s="36" t="s">
        <v>113</v>
      </c>
      <c r="C21" s="114" t="s">
        <v>277</v>
      </c>
      <c r="D21" s="36"/>
      <c r="E21" s="36"/>
      <c r="F21" s="36"/>
      <c r="G21" s="36"/>
      <c r="H21" s="36"/>
      <c r="I21" s="36"/>
      <c r="J21" s="36"/>
      <c r="K21" s="36"/>
      <c r="L21" s="36"/>
      <c r="M21" s="36"/>
      <c r="N21" s="36"/>
      <c r="O21" s="36"/>
      <c r="P21" s="36"/>
    </row>
    <row r="22" spans="1:16" ht="191.25" x14ac:dyDescent="0.25">
      <c r="A22" s="36" t="s">
        <v>114</v>
      </c>
      <c r="B22" s="36" t="s">
        <v>115</v>
      </c>
      <c r="C22" s="114"/>
      <c r="D22" s="36" t="s">
        <v>116</v>
      </c>
      <c r="E22" s="36" t="s">
        <v>116</v>
      </c>
      <c r="F22" s="36" t="s">
        <v>116</v>
      </c>
      <c r="G22" s="36" t="s">
        <v>116</v>
      </c>
      <c r="H22" s="36" t="s">
        <v>116</v>
      </c>
      <c r="I22" s="36" t="s">
        <v>116</v>
      </c>
      <c r="J22" s="36" t="s">
        <v>116</v>
      </c>
      <c r="K22" s="36" t="s">
        <v>116</v>
      </c>
      <c r="L22" s="36" t="s">
        <v>116</v>
      </c>
      <c r="M22" s="36" t="s">
        <v>116</v>
      </c>
      <c r="N22" s="36" t="s">
        <v>116</v>
      </c>
      <c r="O22" s="36" t="s">
        <v>116</v>
      </c>
      <c r="P22" s="63" t="str">
        <f>'отчет на 01.01.2021'!Q41</f>
        <v>На 01.01.2021 г. профинансировано- 169192,37 тыс. руб. Кассовый расход составлял-169192,37  тыс. руб.   Выплачено  получателям 28 541, в них детей 55 507.  г. Кызыл план-31 002,6 т.р., факт- 30912,6 т.р., г. Ак-Довурак план-8 208,5 т.р., факт- 8169,35 т.р, Бай-Тайга план-7 513,6 т.р., факт-7 483,6 т.р., Барун-Хемчик план- 7 794,6 т.р., факт- 7 636,5 т.р., Дзун-Хемчик- 16 606,6 т.р., факт-16 570,5 т.р., Каа-Хем- 7 909,38 т.р., факт-7 909,38  т.р., Кызылский план- 16 045,7 т.р., факт-15 948,8 т.р., Монгун-Тайга план- 5 185,1  т.р., факт- 5 156,7 т.р., Овюр план- 4 793,1 т.р., факт-4 765,3 т.р., Пий - Хем план - 3 728,7 т.р., факт- 3 702,6 т.р., Сут-Хол план- 6 049,7 т.р., факт- 6 020,5 т.р., Танды план - 9 900,1 т.р., факт -9 883,5 т.р., Тере -Холь план- 2 463,03 т.р., факт -2 440,2 т.р., Тес-Хем план - 6 660,7 т.р., факт -6 631,8 т.р., Тоджа план - 4 403,7 т.р., факт -4 374,9 т.р., Улуг-Хем план - 15 893,7 т.р., факт -15 831,6.,  Чаа-Хол план - 4 174,77 т.р., факт - 4174,77 т.р., Чеди-Хол план - 6 063,35 т.р., факт - 6 042,2 т.р., Эрзин план - 5 533,28 т.р., факт -5 500,5 т.р.</v>
      </c>
    </row>
    <row r="23" spans="1:16" ht="216.75" x14ac:dyDescent="0.25">
      <c r="A23" s="36" t="s">
        <v>117</v>
      </c>
      <c r="B23" s="36" t="s">
        <v>118</v>
      </c>
      <c r="C23" s="36"/>
      <c r="D23" s="36" t="s">
        <v>116</v>
      </c>
      <c r="E23" s="36" t="s">
        <v>116</v>
      </c>
      <c r="F23" s="36" t="s">
        <v>116</v>
      </c>
      <c r="G23" s="36" t="s">
        <v>116</v>
      </c>
      <c r="H23" s="36" t="s">
        <v>116</v>
      </c>
      <c r="I23" s="36" t="s">
        <v>116</v>
      </c>
      <c r="J23" s="36" t="s">
        <v>116</v>
      </c>
      <c r="K23" s="36" t="s">
        <v>116</v>
      </c>
      <c r="L23" s="36" t="s">
        <v>116</v>
      </c>
      <c r="M23" s="36" t="s">
        <v>116</v>
      </c>
      <c r="N23" s="36" t="s">
        <v>116</v>
      </c>
      <c r="O23" s="36" t="s">
        <v>116</v>
      </c>
      <c r="P23" s="63" t="str">
        <f>'отчет на 01.01.2021'!Q40</f>
        <v xml:space="preserve"> На 01.01.2021 г. Профинансировано 673 749,9  тыс. руб. Кассовый расход составлял на 673 749,9 тыс.руб. Остаток на счете 0 руб. (Минтруда РТ).  На ежемесячную выплату средств по уходу за ребенком до 1,5 лет выплачено 7506 получателям. г. Кызыл-план- 154 680,6  т.р., факт- 148 612,3 т.р., г. Ак-Довурак план- 30 704,4 т.р., факт- 29 023,2 т.р., Бай-Тайга план- 30 634,2 т.р., факт- 30 108,3 т.р., Барун-Хемчик план- 28 219,5 т.р., факт- 27 288,2 т.р., Дзун-Хемчик план- 66 989,1 т.р., факт- 65 001,9 т.р., Каа-Хем план- 31 490,3 т.р., факт - 29 462,0 т.р., Кызылский план- 76 803,7 т.р., факт- 75 542,7 т.р., Монгун-Тайга план- 21 434,1 т.р., факт- 20 550,9 т.р., Овюр план- 19 994,8 т.р., факт- 19 595,5 т.р., Пий-Хем план- 22 186,5 т.р., факт- 20 897,6 т.р., Сут-Хол план- 22 572,5 т.р., факт- 20 523,2 т.р., Танды план- 31 218,2 т.р., факт- 29 979,9 т.р.,  Тере-Холь план- 8 223,1 т.р., факт- 7 550,9 т.р., Тес-Хем план- 27 147,9 т.р., факт- 26 243,4 т.р., Тоджа план- 19 176,5 т.р., факт- 18 426,4 т.р., Улуг-Хем план- 54 099,6 т.р., факт- 52 025,6  т.р., Чаа-Холь план- 19 287,7 т.р., факт- 18 549,1 т.р., Чеди-Хол план- 18 704,4 т.р., факт- 18 105,7 т.р., Эрзин план- 17 585,5 т.р., факт- 16 263,2 т.р.  </v>
      </c>
    </row>
    <row r="24" spans="1:16" ht="51" x14ac:dyDescent="0.25">
      <c r="A24" s="36" t="s">
        <v>119</v>
      </c>
      <c r="B24" s="36" t="s">
        <v>120</v>
      </c>
      <c r="C24" s="36"/>
      <c r="D24" s="36" t="s">
        <v>116</v>
      </c>
      <c r="E24" s="36" t="s">
        <v>116</v>
      </c>
      <c r="F24" s="36" t="s">
        <v>116</v>
      </c>
      <c r="G24" s="36" t="s">
        <v>116</v>
      </c>
      <c r="H24" s="36" t="s">
        <v>116</v>
      </c>
      <c r="I24" s="36" t="s">
        <v>116</v>
      </c>
      <c r="J24" s="36" t="s">
        <v>116</v>
      </c>
      <c r="K24" s="36" t="s">
        <v>116</v>
      </c>
      <c r="L24" s="36" t="s">
        <v>116</v>
      </c>
      <c r="M24" s="36" t="s">
        <v>116</v>
      </c>
      <c r="N24" s="36" t="s">
        <v>116</v>
      </c>
      <c r="O24" s="36" t="s">
        <v>116</v>
      </c>
      <c r="P24" s="63" t="str">
        <f>'отчет на 01.01.2021'!Q45</f>
        <v>На 01.01.2021 г. профинансировано 17 727,22 тыс.руб. Кассовый расход составил 17 727,22 тыс. руб. Получатели - 323, в них детей 513.</v>
      </c>
    </row>
    <row r="25" spans="1:16" ht="89.25" x14ac:dyDescent="0.25">
      <c r="A25" s="36" t="s">
        <v>121</v>
      </c>
      <c r="B25" s="36" t="s">
        <v>122</v>
      </c>
      <c r="C25" s="36"/>
      <c r="D25" s="36" t="s">
        <v>116</v>
      </c>
      <c r="E25" s="36" t="s">
        <v>116</v>
      </c>
      <c r="F25" s="36" t="s">
        <v>116</v>
      </c>
      <c r="G25" s="36" t="s">
        <v>116</v>
      </c>
      <c r="H25" s="36" t="s">
        <v>116</v>
      </c>
      <c r="I25" s="36" t="s">
        <v>116</v>
      </c>
      <c r="J25" s="36" t="s">
        <v>116</v>
      </c>
      <c r="K25" s="36" t="s">
        <v>116</v>
      </c>
      <c r="L25" s="36" t="s">
        <v>116</v>
      </c>
      <c r="M25" s="36" t="s">
        <v>116</v>
      </c>
      <c r="N25" s="36" t="s">
        <v>116</v>
      </c>
      <c r="O25" s="36" t="s">
        <v>116</v>
      </c>
      <c r="P25" s="63" t="str">
        <f>'отчет на 01.01.2021'!Q44</f>
        <v>На 01.01.2021 г. Единовременное пособие беременной жене военнослужащего - 17 получателей - 749,10 тыс руб; ежемесячное пособие на ребенка военнослужащего выдано 214 получателям; на 223 детей - 29 762,2 тыс. руб. Кассовый расход составил 27 000,00 тыс. руб. остаток на 01.01.2021 составляет 0,00 тыс. руб.</v>
      </c>
    </row>
    <row r="26" spans="1:16" ht="51" x14ac:dyDescent="0.25">
      <c r="A26" s="36" t="s">
        <v>123</v>
      </c>
      <c r="B26" s="36" t="s">
        <v>124</v>
      </c>
      <c r="C26" s="36"/>
      <c r="D26" s="36" t="s">
        <v>125</v>
      </c>
      <c r="E26" s="36" t="s">
        <v>125</v>
      </c>
      <c r="F26" s="36" t="s">
        <v>125</v>
      </c>
      <c r="G26" s="36" t="s">
        <v>125</v>
      </c>
      <c r="H26" s="36" t="s">
        <v>125</v>
      </c>
      <c r="I26" s="36" t="s">
        <v>125</v>
      </c>
      <c r="J26" s="36" t="s">
        <v>125</v>
      </c>
      <c r="K26" s="36" t="s">
        <v>125</v>
      </c>
      <c r="L26" s="36" t="s">
        <v>125</v>
      </c>
      <c r="M26" s="36" t="s">
        <v>125</v>
      </c>
      <c r="N26" s="36" t="s">
        <v>125</v>
      </c>
      <c r="O26" s="36" t="s">
        <v>125</v>
      </c>
      <c r="P26" s="63" t="s">
        <v>321</v>
      </c>
    </row>
    <row r="27" spans="1:16" ht="51" x14ac:dyDescent="0.25">
      <c r="A27" s="36" t="s">
        <v>126</v>
      </c>
      <c r="B27" s="36" t="s">
        <v>127</v>
      </c>
      <c r="C27" s="36"/>
      <c r="D27" s="36" t="s">
        <v>125</v>
      </c>
      <c r="E27" s="36" t="s">
        <v>125</v>
      </c>
      <c r="F27" s="36" t="s">
        <v>125</v>
      </c>
      <c r="G27" s="36" t="s">
        <v>125</v>
      </c>
      <c r="H27" s="36" t="s">
        <v>125</v>
      </c>
      <c r="I27" s="36" t="s">
        <v>125</v>
      </c>
      <c r="J27" s="36" t="s">
        <v>125</v>
      </c>
      <c r="K27" s="36" t="s">
        <v>125</v>
      </c>
      <c r="L27" s="36" t="s">
        <v>125</v>
      </c>
      <c r="M27" s="36" t="s">
        <v>125</v>
      </c>
      <c r="N27" s="36" t="s">
        <v>125</v>
      </c>
      <c r="O27" s="36" t="s">
        <v>125</v>
      </c>
      <c r="P27" s="63" t="s">
        <v>321</v>
      </c>
    </row>
    <row r="28" spans="1:16" ht="204" x14ac:dyDescent="0.25">
      <c r="A28" s="36" t="s">
        <v>128</v>
      </c>
      <c r="B28" s="36" t="s">
        <v>129</v>
      </c>
      <c r="C28" s="36"/>
      <c r="D28" s="36" t="s">
        <v>116</v>
      </c>
      <c r="E28" s="36" t="s">
        <v>116</v>
      </c>
      <c r="F28" s="36" t="s">
        <v>116</v>
      </c>
      <c r="G28" s="36" t="s">
        <v>116</v>
      </c>
      <c r="H28" s="36" t="s">
        <v>116</v>
      </c>
      <c r="I28" s="36" t="s">
        <v>116</v>
      </c>
      <c r="J28" s="36" t="s">
        <v>116</v>
      </c>
      <c r="K28" s="36" t="s">
        <v>116</v>
      </c>
      <c r="L28" s="36" t="s">
        <v>116</v>
      </c>
      <c r="M28" s="36" t="s">
        <v>116</v>
      </c>
      <c r="N28" s="36" t="s">
        <v>116</v>
      </c>
      <c r="O28" s="36" t="s">
        <v>116</v>
      </c>
      <c r="P28" s="63" t="str">
        <f>'отчет на 01.01.2021'!Q47</f>
        <v xml:space="preserve">На 01.01.2021 г. профинансировано 508 716,41 тыс. руб. На ежемесячную выплату в связи с рождением (усыновлением) первого ребенка  выплачено 4216 получателям.  г. Кызыл-план-134 137,60 т.р., факт-134 137,60 т.р.  Ак-Довурак план-21 448,34 т.р., факт-21 398,00 т.р., Бай-Тайга план-22 697,10 т.р., факт-22 656,43 т.р., Барун-Хемчик план-20 763,4 т.р., факт-20 709,4 т.р., Дзун-Хемчик план- 41 668,9 т.р., факт-41 626,04 т.р., Каа-Хем план - 19 479,0 т.р., факт - 19 439,2 т.р., Кызылский план-54 266,24 т.р., факт- 54 243,70 т.р., Монгун-Тайга - план- 12 900,6 т.р., факт-12 843,36 т.р., Овюр план-17 100,57 т.р., факт-17 059,63 т.р., Пий-Хем план-14 443,6 т.р., факт-14 436,3 т.р., Сут-Хол план-18 334,7 т.р., факт-18 283,02 т.р., Танды план-22 456,48 т.р., факт-22 408,76 т.р., Тере-Холь план-4 578,8 т.р., факт- 4 549,29 т.р., Тес-Хем план- 18 560,16 т.р., факт-18 263,53 т.р., Тоджа план-12 628,48 т.р., факт-12 574,27 т.р., Улуг-Хем план- 34 187,2 т.р., факт-34 134,05 т.р., Чаа-Холь план-12 807,8 т.р., факт-12 783,78 т.р., Чеди-Хол план-10 810,6 т.р., факт-10 760,13 т.р., Эрзин план-16 220,44 т.р., факт-16 157,47 т.р. </v>
      </c>
    </row>
    <row r="29" spans="1:16" ht="21" customHeight="1" x14ac:dyDescent="0.25">
      <c r="A29" s="36" t="s">
        <v>130</v>
      </c>
      <c r="B29" s="115" t="s">
        <v>250</v>
      </c>
      <c r="C29" s="116"/>
      <c r="D29" s="116"/>
      <c r="E29" s="116"/>
      <c r="F29" s="116"/>
      <c r="G29" s="116"/>
      <c r="H29" s="116"/>
      <c r="I29" s="116"/>
      <c r="J29" s="116"/>
      <c r="K29" s="116"/>
      <c r="L29" s="116"/>
      <c r="M29" s="116"/>
      <c r="N29" s="116"/>
      <c r="O29" s="116"/>
      <c r="P29" s="117"/>
    </row>
    <row r="30" spans="1:16" ht="45" x14ac:dyDescent="0.25">
      <c r="A30" s="114" t="s">
        <v>131</v>
      </c>
      <c r="B30" s="114" t="s">
        <v>132</v>
      </c>
      <c r="C30" s="114" t="s">
        <v>133</v>
      </c>
      <c r="D30" s="68" t="s">
        <v>134</v>
      </c>
      <c r="E30" s="113" t="s">
        <v>136</v>
      </c>
      <c r="F30" s="113" t="s">
        <v>137</v>
      </c>
      <c r="G30" s="113" t="s">
        <v>138</v>
      </c>
      <c r="H30" s="68" t="s">
        <v>134</v>
      </c>
      <c r="I30" s="113" t="s">
        <v>136</v>
      </c>
      <c r="J30" s="113" t="s">
        <v>137</v>
      </c>
      <c r="K30" s="113" t="s">
        <v>138</v>
      </c>
      <c r="L30" s="68" t="s">
        <v>134</v>
      </c>
      <c r="M30" s="113" t="s">
        <v>136</v>
      </c>
      <c r="N30" s="113" t="s">
        <v>137</v>
      </c>
      <c r="O30" s="113" t="s">
        <v>138</v>
      </c>
      <c r="P30" s="123" t="s">
        <v>307</v>
      </c>
    </row>
    <row r="31" spans="1:16" ht="58.5" x14ac:dyDescent="0.25">
      <c r="A31" s="114"/>
      <c r="B31" s="114"/>
      <c r="C31" s="114"/>
      <c r="D31" s="68" t="s">
        <v>135</v>
      </c>
      <c r="E31" s="113"/>
      <c r="F31" s="113"/>
      <c r="G31" s="113"/>
      <c r="H31" s="68" t="s">
        <v>135</v>
      </c>
      <c r="I31" s="113"/>
      <c r="J31" s="113"/>
      <c r="K31" s="113"/>
      <c r="L31" s="68" t="s">
        <v>135</v>
      </c>
      <c r="M31" s="113"/>
      <c r="N31" s="113"/>
      <c r="O31" s="113"/>
      <c r="P31" s="121"/>
    </row>
    <row r="32" spans="1:16" s="70" customFormat="1" x14ac:dyDescent="0.25">
      <c r="A32" s="69" t="s">
        <v>139</v>
      </c>
      <c r="B32" s="115" t="s">
        <v>251</v>
      </c>
      <c r="C32" s="116"/>
      <c r="D32" s="116"/>
      <c r="E32" s="116"/>
      <c r="F32" s="116"/>
      <c r="G32" s="116"/>
      <c r="H32" s="116"/>
      <c r="I32" s="116"/>
      <c r="J32" s="116"/>
      <c r="K32" s="116"/>
      <c r="L32" s="116"/>
      <c r="M32" s="116"/>
      <c r="N32" s="116"/>
      <c r="O32" s="116"/>
      <c r="P32" s="117"/>
    </row>
    <row r="33" spans="1:16" ht="409.5" x14ac:dyDescent="0.2">
      <c r="A33" s="36" t="s">
        <v>140</v>
      </c>
      <c r="B33" s="36" t="s">
        <v>141</v>
      </c>
      <c r="C33" s="36" t="s">
        <v>322</v>
      </c>
      <c r="D33" s="36" t="s">
        <v>18</v>
      </c>
      <c r="E33" s="36" t="s">
        <v>18</v>
      </c>
      <c r="F33" s="36" t="s">
        <v>18</v>
      </c>
      <c r="G33" s="36" t="s">
        <v>142</v>
      </c>
      <c r="H33" s="36" t="s">
        <v>18</v>
      </c>
      <c r="I33" s="36" t="s">
        <v>18</v>
      </c>
      <c r="J33" s="36" t="s">
        <v>18</v>
      </c>
      <c r="K33" s="36" t="s">
        <v>142</v>
      </c>
      <c r="L33" s="36" t="s">
        <v>18</v>
      </c>
      <c r="M33" s="36" t="s">
        <v>18</v>
      </c>
      <c r="N33" s="36" t="s">
        <v>18</v>
      </c>
      <c r="O33" s="36" t="s">
        <v>142</v>
      </c>
      <c r="P33" s="111" t="s">
        <v>324</v>
      </c>
    </row>
  </sheetData>
  <mergeCells count="42">
    <mergeCell ref="B32:P32"/>
    <mergeCell ref="P30:P31"/>
    <mergeCell ref="N9:N10"/>
    <mergeCell ref="O9:O10"/>
    <mergeCell ref="C21:C22"/>
    <mergeCell ref="H9:H10"/>
    <mergeCell ref="I9:I10"/>
    <mergeCell ref="J9:J10"/>
    <mergeCell ref="K9:K10"/>
    <mergeCell ref="L9:L10"/>
    <mergeCell ref="O30:O31"/>
    <mergeCell ref="G30:G31"/>
    <mergeCell ref="I30:I31"/>
    <mergeCell ref="G9:G10"/>
    <mergeCell ref="A3:A5"/>
    <mergeCell ref="B3:B5"/>
    <mergeCell ref="C3:C5"/>
    <mergeCell ref="D3:O3"/>
    <mergeCell ref="D4:G4"/>
    <mergeCell ref="H4:K4"/>
    <mergeCell ref="L4:O4"/>
    <mergeCell ref="A9:A10"/>
    <mergeCell ref="C9:C10"/>
    <mergeCell ref="D9:D10"/>
    <mergeCell ref="E9:E10"/>
    <mergeCell ref="F9:F10"/>
    <mergeCell ref="B9:B10"/>
    <mergeCell ref="A30:A31"/>
    <mergeCell ref="B30:B31"/>
    <mergeCell ref="C30:C31"/>
    <mergeCell ref="E30:E31"/>
    <mergeCell ref="F30:F31"/>
    <mergeCell ref="B2:P2"/>
    <mergeCell ref="J30:J31"/>
    <mergeCell ref="K30:K31"/>
    <mergeCell ref="M30:M31"/>
    <mergeCell ref="N30:N31"/>
    <mergeCell ref="M9:M10"/>
    <mergeCell ref="B29:P29"/>
    <mergeCell ref="B20:P20"/>
    <mergeCell ref="B6:P6"/>
    <mergeCell ref="B15:O15"/>
  </mergeCells>
  <hyperlinks>
    <hyperlink ref="B3" r:id="rId1" location="P818" display="../../Общая папка/НОВОСТИ НПА/О внесении изменений в некоторые НПА/Порядок госпрограмм от 05.06.2014 № 259.docx - P818" xr:uid="{00000000-0004-0000-0000-000000000000}"/>
    <hyperlink ref="C3" r:id="rId2" location="P819" display="../../Общая папка/НОВОСТИ НПА/О внесении изменений в некоторые НПА/Порядок госпрограмм от 05.06.2014 № 259.docx - P819" xr:uid="{00000000-0004-0000-0000-000001000000}"/>
  </hyperlinks>
  <pageMargins left="0.70866141732283472" right="0.70866141732283472" top="0.74803149606299213" bottom="0.74803149606299213" header="0.31496062992125984" footer="0.31496062992125984"/>
  <pageSetup paperSize="9" scale="12"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view="pageBreakPreview" topLeftCell="A22" zoomScale="80" zoomScaleSheetLayoutView="80" workbookViewId="0">
      <selection activeCell="A6" sqref="A6:F9"/>
    </sheetView>
  </sheetViews>
  <sheetFormatPr defaultRowHeight="15" x14ac:dyDescent="0.25"/>
  <cols>
    <col min="1" max="1" width="4.28515625" style="79" customWidth="1"/>
    <col min="2" max="2" width="53.5703125" style="72" customWidth="1"/>
    <col min="3" max="3" width="14.140625" style="79" customWidth="1"/>
    <col min="4" max="4" width="12.42578125" style="80" customWidth="1"/>
    <col min="5" max="5" width="12.7109375" style="80" customWidth="1"/>
    <col min="6" max="6" width="79.140625" style="79" customWidth="1"/>
    <col min="7" max="7" width="33.5703125" style="79" hidden="1" customWidth="1"/>
    <col min="8" max="8" width="11.42578125" style="79" customWidth="1"/>
    <col min="9" max="256" width="9.140625" style="79"/>
    <col min="257" max="257" width="4.28515625" style="79" customWidth="1"/>
    <col min="258" max="258" width="34.5703125" style="79" customWidth="1"/>
    <col min="259" max="259" width="14.140625" style="79" customWidth="1"/>
    <col min="260" max="260" width="12.42578125" style="79" customWidth="1"/>
    <col min="261" max="261" width="12.7109375" style="79" customWidth="1"/>
    <col min="262" max="262" width="70.42578125" style="79" customWidth="1"/>
    <col min="263" max="263" width="0" style="79" hidden="1" customWidth="1"/>
    <col min="264" max="264" width="11.42578125" style="79" customWidth="1"/>
    <col min="265" max="512" width="9.140625" style="79"/>
    <col min="513" max="513" width="4.28515625" style="79" customWidth="1"/>
    <col min="514" max="514" width="34.5703125" style="79" customWidth="1"/>
    <col min="515" max="515" width="14.140625" style="79" customWidth="1"/>
    <col min="516" max="516" width="12.42578125" style="79" customWidth="1"/>
    <col min="517" max="517" width="12.7109375" style="79" customWidth="1"/>
    <col min="518" max="518" width="70.42578125" style="79" customWidth="1"/>
    <col min="519" max="519" width="0" style="79" hidden="1" customWidth="1"/>
    <col min="520" max="520" width="11.42578125" style="79" customWidth="1"/>
    <col min="521" max="768" width="9.140625" style="79"/>
    <col min="769" max="769" width="4.28515625" style="79" customWidth="1"/>
    <col min="770" max="770" width="34.5703125" style="79" customWidth="1"/>
    <col min="771" max="771" width="14.140625" style="79" customWidth="1"/>
    <col min="772" max="772" width="12.42578125" style="79" customWidth="1"/>
    <col min="773" max="773" width="12.7109375" style="79" customWidth="1"/>
    <col min="774" max="774" width="70.42578125" style="79" customWidth="1"/>
    <col min="775" max="775" width="0" style="79" hidden="1" customWidth="1"/>
    <col min="776" max="776" width="11.42578125" style="79" customWidth="1"/>
    <col min="777" max="1024" width="9.140625" style="79"/>
    <col min="1025" max="1025" width="4.28515625" style="79" customWidth="1"/>
    <col min="1026" max="1026" width="34.5703125" style="79" customWidth="1"/>
    <col min="1027" max="1027" width="14.140625" style="79" customWidth="1"/>
    <col min="1028" max="1028" width="12.42578125" style="79" customWidth="1"/>
    <col min="1029" max="1029" width="12.7109375" style="79" customWidth="1"/>
    <col min="1030" max="1030" width="70.42578125" style="79" customWidth="1"/>
    <col min="1031" max="1031" width="0" style="79" hidden="1" customWidth="1"/>
    <col min="1032" max="1032" width="11.42578125" style="79" customWidth="1"/>
    <col min="1033" max="1280" width="9.140625" style="79"/>
    <col min="1281" max="1281" width="4.28515625" style="79" customWidth="1"/>
    <col min="1282" max="1282" width="34.5703125" style="79" customWidth="1"/>
    <col min="1283" max="1283" width="14.140625" style="79" customWidth="1"/>
    <col min="1284" max="1284" width="12.42578125" style="79" customWidth="1"/>
    <col min="1285" max="1285" width="12.7109375" style="79" customWidth="1"/>
    <col min="1286" max="1286" width="70.42578125" style="79" customWidth="1"/>
    <col min="1287" max="1287" width="0" style="79" hidden="1" customWidth="1"/>
    <col min="1288" max="1288" width="11.42578125" style="79" customWidth="1"/>
    <col min="1289" max="1536" width="9.140625" style="79"/>
    <col min="1537" max="1537" width="4.28515625" style="79" customWidth="1"/>
    <col min="1538" max="1538" width="34.5703125" style="79" customWidth="1"/>
    <col min="1539" max="1539" width="14.140625" style="79" customWidth="1"/>
    <col min="1540" max="1540" width="12.42578125" style="79" customWidth="1"/>
    <col min="1541" max="1541" width="12.7109375" style="79" customWidth="1"/>
    <col min="1542" max="1542" width="70.42578125" style="79" customWidth="1"/>
    <col min="1543" max="1543" width="0" style="79" hidden="1" customWidth="1"/>
    <col min="1544" max="1544" width="11.42578125" style="79" customWidth="1"/>
    <col min="1545" max="1792" width="9.140625" style="79"/>
    <col min="1793" max="1793" width="4.28515625" style="79" customWidth="1"/>
    <col min="1794" max="1794" width="34.5703125" style="79" customWidth="1"/>
    <col min="1795" max="1795" width="14.140625" style="79" customWidth="1"/>
    <col min="1796" max="1796" width="12.42578125" style="79" customWidth="1"/>
    <col min="1797" max="1797" width="12.7109375" style="79" customWidth="1"/>
    <col min="1798" max="1798" width="70.42578125" style="79" customWidth="1"/>
    <col min="1799" max="1799" width="0" style="79" hidden="1" customWidth="1"/>
    <col min="1800" max="1800" width="11.42578125" style="79" customWidth="1"/>
    <col min="1801" max="2048" width="9.140625" style="79"/>
    <col min="2049" max="2049" width="4.28515625" style="79" customWidth="1"/>
    <col min="2050" max="2050" width="34.5703125" style="79" customWidth="1"/>
    <col min="2051" max="2051" width="14.140625" style="79" customWidth="1"/>
    <col min="2052" max="2052" width="12.42578125" style="79" customWidth="1"/>
    <col min="2053" max="2053" width="12.7109375" style="79" customWidth="1"/>
    <col min="2054" max="2054" width="70.42578125" style="79" customWidth="1"/>
    <col min="2055" max="2055" width="0" style="79" hidden="1" customWidth="1"/>
    <col min="2056" max="2056" width="11.42578125" style="79" customWidth="1"/>
    <col min="2057" max="2304" width="9.140625" style="79"/>
    <col min="2305" max="2305" width="4.28515625" style="79" customWidth="1"/>
    <col min="2306" max="2306" width="34.5703125" style="79" customWidth="1"/>
    <col min="2307" max="2307" width="14.140625" style="79" customWidth="1"/>
    <col min="2308" max="2308" width="12.42578125" style="79" customWidth="1"/>
    <col min="2309" max="2309" width="12.7109375" style="79" customWidth="1"/>
    <col min="2310" max="2310" width="70.42578125" style="79" customWidth="1"/>
    <col min="2311" max="2311" width="0" style="79" hidden="1" customWidth="1"/>
    <col min="2312" max="2312" width="11.42578125" style="79" customWidth="1"/>
    <col min="2313" max="2560" width="9.140625" style="79"/>
    <col min="2561" max="2561" width="4.28515625" style="79" customWidth="1"/>
    <col min="2562" max="2562" width="34.5703125" style="79" customWidth="1"/>
    <col min="2563" max="2563" width="14.140625" style="79" customWidth="1"/>
    <col min="2564" max="2564" width="12.42578125" style="79" customWidth="1"/>
    <col min="2565" max="2565" width="12.7109375" style="79" customWidth="1"/>
    <col min="2566" max="2566" width="70.42578125" style="79" customWidth="1"/>
    <col min="2567" max="2567" width="0" style="79" hidden="1" customWidth="1"/>
    <col min="2568" max="2568" width="11.42578125" style="79" customWidth="1"/>
    <col min="2569" max="2816" width="9.140625" style="79"/>
    <col min="2817" max="2817" width="4.28515625" style="79" customWidth="1"/>
    <col min="2818" max="2818" width="34.5703125" style="79" customWidth="1"/>
    <col min="2819" max="2819" width="14.140625" style="79" customWidth="1"/>
    <col min="2820" max="2820" width="12.42578125" style="79" customWidth="1"/>
    <col min="2821" max="2821" width="12.7109375" style="79" customWidth="1"/>
    <col min="2822" max="2822" width="70.42578125" style="79" customWidth="1"/>
    <col min="2823" max="2823" width="0" style="79" hidden="1" customWidth="1"/>
    <col min="2824" max="2824" width="11.42578125" style="79" customWidth="1"/>
    <col min="2825" max="3072" width="9.140625" style="79"/>
    <col min="3073" max="3073" width="4.28515625" style="79" customWidth="1"/>
    <col min="3074" max="3074" width="34.5703125" style="79" customWidth="1"/>
    <col min="3075" max="3075" width="14.140625" style="79" customWidth="1"/>
    <col min="3076" max="3076" width="12.42578125" style="79" customWidth="1"/>
    <col min="3077" max="3077" width="12.7109375" style="79" customWidth="1"/>
    <col min="3078" max="3078" width="70.42578125" style="79" customWidth="1"/>
    <col min="3079" max="3079" width="0" style="79" hidden="1" customWidth="1"/>
    <col min="3080" max="3080" width="11.42578125" style="79" customWidth="1"/>
    <col min="3081" max="3328" width="9.140625" style="79"/>
    <col min="3329" max="3329" width="4.28515625" style="79" customWidth="1"/>
    <col min="3330" max="3330" width="34.5703125" style="79" customWidth="1"/>
    <col min="3331" max="3331" width="14.140625" style="79" customWidth="1"/>
    <col min="3332" max="3332" width="12.42578125" style="79" customWidth="1"/>
    <col min="3333" max="3333" width="12.7109375" style="79" customWidth="1"/>
    <col min="3334" max="3334" width="70.42578125" style="79" customWidth="1"/>
    <col min="3335" max="3335" width="0" style="79" hidden="1" customWidth="1"/>
    <col min="3336" max="3336" width="11.42578125" style="79" customWidth="1"/>
    <col min="3337" max="3584" width="9.140625" style="79"/>
    <col min="3585" max="3585" width="4.28515625" style="79" customWidth="1"/>
    <col min="3586" max="3586" width="34.5703125" style="79" customWidth="1"/>
    <col min="3587" max="3587" width="14.140625" style="79" customWidth="1"/>
    <col min="3588" max="3588" width="12.42578125" style="79" customWidth="1"/>
    <col min="3589" max="3589" width="12.7109375" style="79" customWidth="1"/>
    <col min="3590" max="3590" width="70.42578125" style="79" customWidth="1"/>
    <col min="3591" max="3591" width="0" style="79" hidden="1" customWidth="1"/>
    <col min="3592" max="3592" width="11.42578125" style="79" customWidth="1"/>
    <col min="3593" max="3840" width="9.140625" style="79"/>
    <col min="3841" max="3841" width="4.28515625" style="79" customWidth="1"/>
    <col min="3842" max="3842" width="34.5703125" style="79" customWidth="1"/>
    <col min="3843" max="3843" width="14.140625" style="79" customWidth="1"/>
    <col min="3844" max="3844" width="12.42578125" style="79" customWidth="1"/>
    <col min="3845" max="3845" width="12.7109375" style="79" customWidth="1"/>
    <col min="3846" max="3846" width="70.42578125" style="79" customWidth="1"/>
    <col min="3847" max="3847" width="0" style="79" hidden="1" customWidth="1"/>
    <col min="3848" max="3848" width="11.42578125" style="79" customWidth="1"/>
    <col min="3849" max="4096" width="9.140625" style="79"/>
    <col min="4097" max="4097" width="4.28515625" style="79" customWidth="1"/>
    <col min="4098" max="4098" width="34.5703125" style="79" customWidth="1"/>
    <col min="4099" max="4099" width="14.140625" style="79" customWidth="1"/>
    <col min="4100" max="4100" width="12.42578125" style="79" customWidth="1"/>
    <col min="4101" max="4101" width="12.7109375" style="79" customWidth="1"/>
    <col min="4102" max="4102" width="70.42578125" style="79" customWidth="1"/>
    <col min="4103" max="4103" width="0" style="79" hidden="1" customWidth="1"/>
    <col min="4104" max="4104" width="11.42578125" style="79" customWidth="1"/>
    <col min="4105" max="4352" width="9.140625" style="79"/>
    <col min="4353" max="4353" width="4.28515625" style="79" customWidth="1"/>
    <col min="4354" max="4354" width="34.5703125" style="79" customWidth="1"/>
    <col min="4355" max="4355" width="14.140625" style="79" customWidth="1"/>
    <col min="4356" max="4356" width="12.42578125" style="79" customWidth="1"/>
    <col min="4357" max="4357" width="12.7109375" style="79" customWidth="1"/>
    <col min="4358" max="4358" width="70.42578125" style="79" customWidth="1"/>
    <col min="4359" max="4359" width="0" style="79" hidden="1" customWidth="1"/>
    <col min="4360" max="4360" width="11.42578125" style="79" customWidth="1"/>
    <col min="4361" max="4608" width="9.140625" style="79"/>
    <col min="4609" max="4609" width="4.28515625" style="79" customWidth="1"/>
    <col min="4610" max="4610" width="34.5703125" style="79" customWidth="1"/>
    <col min="4611" max="4611" width="14.140625" style="79" customWidth="1"/>
    <col min="4612" max="4612" width="12.42578125" style="79" customWidth="1"/>
    <col min="4613" max="4613" width="12.7109375" style="79" customWidth="1"/>
    <col min="4614" max="4614" width="70.42578125" style="79" customWidth="1"/>
    <col min="4615" max="4615" width="0" style="79" hidden="1" customWidth="1"/>
    <col min="4616" max="4616" width="11.42578125" style="79" customWidth="1"/>
    <col min="4617" max="4864" width="9.140625" style="79"/>
    <col min="4865" max="4865" width="4.28515625" style="79" customWidth="1"/>
    <col min="4866" max="4866" width="34.5703125" style="79" customWidth="1"/>
    <col min="4867" max="4867" width="14.140625" style="79" customWidth="1"/>
    <col min="4868" max="4868" width="12.42578125" style="79" customWidth="1"/>
    <col min="4869" max="4869" width="12.7109375" style="79" customWidth="1"/>
    <col min="4870" max="4870" width="70.42578125" style="79" customWidth="1"/>
    <col min="4871" max="4871" width="0" style="79" hidden="1" customWidth="1"/>
    <col min="4872" max="4872" width="11.42578125" style="79" customWidth="1"/>
    <col min="4873" max="5120" width="9.140625" style="79"/>
    <col min="5121" max="5121" width="4.28515625" style="79" customWidth="1"/>
    <col min="5122" max="5122" width="34.5703125" style="79" customWidth="1"/>
    <col min="5123" max="5123" width="14.140625" style="79" customWidth="1"/>
    <col min="5124" max="5124" width="12.42578125" style="79" customWidth="1"/>
    <col min="5125" max="5125" width="12.7109375" style="79" customWidth="1"/>
    <col min="5126" max="5126" width="70.42578125" style="79" customWidth="1"/>
    <col min="5127" max="5127" width="0" style="79" hidden="1" customWidth="1"/>
    <col min="5128" max="5128" width="11.42578125" style="79" customWidth="1"/>
    <col min="5129" max="5376" width="9.140625" style="79"/>
    <col min="5377" max="5377" width="4.28515625" style="79" customWidth="1"/>
    <col min="5378" max="5378" width="34.5703125" style="79" customWidth="1"/>
    <col min="5379" max="5379" width="14.140625" style="79" customWidth="1"/>
    <col min="5380" max="5380" width="12.42578125" style="79" customWidth="1"/>
    <col min="5381" max="5381" width="12.7109375" style="79" customWidth="1"/>
    <col min="5382" max="5382" width="70.42578125" style="79" customWidth="1"/>
    <col min="5383" max="5383" width="0" style="79" hidden="1" customWidth="1"/>
    <col min="5384" max="5384" width="11.42578125" style="79" customWidth="1"/>
    <col min="5385" max="5632" width="9.140625" style="79"/>
    <col min="5633" max="5633" width="4.28515625" style="79" customWidth="1"/>
    <col min="5634" max="5634" width="34.5703125" style="79" customWidth="1"/>
    <col min="5635" max="5635" width="14.140625" style="79" customWidth="1"/>
    <col min="5636" max="5636" width="12.42578125" style="79" customWidth="1"/>
    <col min="5637" max="5637" width="12.7109375" style="79" customWidth="1"/>
    <col min="5638" max="5638" width="70.42578125" style="79" customWidth="1"/>
    <col min="5639" max="5639" width="0" style="79" hidden="1" customWidth="1"/>
    <col min="5640" max="5640" width="11.42578125" style="79" customWidth="1"/>
    <col min="5641" max="5888" width="9.140625" style="79"/>
    <col min="5889" max="5889" width="4.28515625" style="79" customWidth="1"/>
    <col min="5890" max="5890" width="34.5703125" style="79" customWidth="1"/>
    <col min="5891" max="5891" width="14.140625" style="79" customWidth="1"/>
    <col min="5892" max="5892" width="12.42578125" style="79" customWidth="1"/>
    <col min="5893" max="5893" width="12.7109375" style="79" customWidth="1"/>
    <col min="5894" max="5894" width="70.42578125" style="79" customWidth="1"/>
    <col min="5895" max="5895" width="0" style="79" hidden="1" customWidth="1"/>
    <col min="5896" max="5896" width="11.42578125" style="79" customWidth="1"/>
    <col min="5897" max="6144" width="9.140625" style="79"/>
    <col min="6145" max="6145" width="4.28515625" style="79" customWidth="1"/>
    <col min="6146" max="6146" width="34.5703125" style="79" customWidth="1"/>
    <col min="6147" max="6147" width="14.140625" style="79" customWidth="1"/>
    <col min="6148" max="6148" width="12.42578125" style="79" customWidth="1"/>
    <col min="6149" max="6149" width="12.7109375" style="79" customWidth="1"/>
    <col min="6150" max="6150" width="70.42578125" style="79" customWidth="1"/>
    <col min="6151" max="6151" width="0" style="79" hidden="1" customWidth="1"/>
    <col min="6152" max="6152" width="11.42578125" style="79" customWidth="1"/>
    <col min="6153" max="6400" width="9.140625" style="79"/>
    <col min="6401" max="6401" width="4.28515625" style="79" customWidth="1"/>
    <col min="6402" max="6402" width="34.5703125" style="79" customWidth="1"/>
    <col min="6403" max="6403" width="14.140625" style="79" customWidth="1"/>
    <col min="6404" max="6404" width="12.42578125" style="79" customWidth="1"/>
    <col min="6405" max="6405" width="12.7109375" style="79" customWidth="1"/>
    <col min="6406" max="6406" width="70.42578125" style="79" customWidth="1"/>
    <col min="6407" max="6407" width="0" style="79" hidden="1" customWidth="1"/>
    <col min="6408" max="6408" width="11.42578125" style="79" customWidth="1"/>
    <col min="6409" max="6656" width="9.140625" style="79"/>
    <col min="6657" max="6657" width="4.28515625" style="79" customWidth="1"/>
    <col min="6658" max="6658" width="34.5703125" style="79" customWidth="1"/>
    <col min="6659" max="6659" width="14.140625" style="79" customWidth="1"/>
    <col min="6660" max="6660" width="12.42578125" style="79" customWidth="1"/>
    <col min="6661" max="6661" width="12.7109375" style="79" customWidth="1"/>
    <col min="6662" max="6662" width="70.42578125" style="79" customWidth="1"/>
    <col min="6663" max="6663" width="0" style="79" hidden="1" customWidth="1"/>
    <col min="6664" max="6664" width="11.42578125" style="79" customWidth="1"/>
    <col min="6665" max="6912" width="9.140625" style="79"/>
    <col min="6913" max="6913" width="4.28515625" style="79" customWidth="1"/>
    <col min="6914" max="6914" width="34.5703125" style="79" customWidth="1"/>
    <col min="6915" max="6915" width="14.140625" style="79" customWidth="1"/>
    <col min="6916" max="6916" width="12.42578125" style="79" customWidth="1"/>
    <col min="6917" max="6917" width="12.7109375" style="79" customWidth="1"/>
    <col min="6918" max="6918" width="70.42578125" style="79" customWidth="1"/>
    <col min="6919" max="6919" width="0" style="79" hidden="1" customWidth="1"/>
    <col min="6920" max="6920" width="11.42578125" style="79" customWidth="1"/>
    <col min="6921" max="7168" width="9.140625" style="79"/>
    <col min="7169" max="7169" width="4.28515625" style="79" customWidth="1"/>
    <col min="7170" max="7170" width="34.5703125" style="79" customWidth="1"/>
    <col min="7171" max="7171" width="14.140625" style="79" customWidth="1"/>
    <col min="7172" max="7172" width="12.42578125" style="79" customWidth="1"/>
    <col min="7173" max="7173" width="12.7109375" style="79" customWidth="1"/>
    <col min="7174" max="7174" width="70.42578125" style="79" customWidth="1"/>
    <col min="7175" max="7175" width="0" style="79" hidden="1" customWidth="1"/>
    <col min="7176" max="7176" width="11.42578125" style="79" customWidth="1"/>
    <col min="7177" max="7424" width="9.140625" style="79"/>
    <col min="7425" max="7425" width="4.28515625" style="79" customWidth="1"/>
    <col min="7426" max="7426" width="34.5703125" style="79" customWidth="1"/>
    <col min="7427" max="7427" width="14.140625" style="79" customWidth="1"/>
    <col min="7428" max="7428" width="12.42578125" style="79" customWidth="1"/>
    <col min="7429" max="7429" width="12.7109375" style="79" customWidth="1"/>
    <col min="7430" max="7430" width="70.42578125" style="79" customWidth="1"/>
    <col min="7431" max="7431" width="0" style="79" hidden="1" customWidth="1"/>
    <col min="7432" max="7432" width="11.42578125" style="79" customWidth="1"/>
    <col min="7433" max="7680" width="9.140625" style="79"/>
    <col min="7681" max="7681" width="4.28515625" style="79" customWidth="1"/>
    <col min="7682" max="7682" width="34.5703125" style="79" customWidth="1"/>
    <col min="7683" max="7683" width="14.140625" style="79" customWidth="1"/>
    <col min="7684" max="7684" width="12.42578125" style="79" customWidth="1"/>
    <col min="7685" max="7685" width="12.7109375" style="79" customWidth="1"/>
    <col min="7686" max="7686" width="70.42578125" style="79" customWidth="1"/>
    <col min="7687" max="7687" width="0" style="79" hidden="1" customWidth="1"/>
    <col min="7688" max="7688" width="11.42578125" style="79" customWidth="1"/>
    <col min="7689" max="7936" width="9.140625" style="79"/>
    <col min="7937" max="7937" width="4.28515625" style="79" customWidth="1"/>
    <col min="7938" max="7938" width="34.5703125" style="79" customWidth="1"/>
    <col min="7939" max="7939" width="14.140625" style="79" customWidth="1"/>
    <col min="7940" max="7940" width="12.42578125" style="79" customWidth="1"/>
    <col min="7941" max="7941" width="12.7109375" style="79" customWidth="1"/>
    <col min="7942" max="7942" width="70.42578125" style="79" customWidth="1"/>
    <col min="7943" max="7943" width="0" style="79" hidden="1" customWidth="1"/>
    <col min="7944" max="7944" width="11.42578125" style="79" customWidth="1"/>
    <col min="7945" max="8192" width="9.140625" style="79"/>
    <col min="8193" max="8193" width="4.28515625" style="79" customWidth="1"/>
    <col min="8194" max="8194" width="34.5703125" style="79" customWidth="1"/>
    <col min="8195" max="8195" width="14.140625" style="79" customWidth="1"/>
    <col min="8196" max="8196" width="12.42578125" style="79" customWidth="1"/>
    <col min="8197" max="8197" width="12.7109375" style="79" customWidth="1"/>
    <col min="8198" max="8198" width="70.42578125" style="79" customWidth="1"/>
    <col min="8199" max="8199" width="0" style="79" hidden="1" customWidth="1"/>
    <col min="8200" max="8200" width="11.42578125" style="79" customWidth="1"/>
    <col min="8201" max="8448" width="9.140625" style="79"/>
    <col min="8449" max="8449" width="4.28515625" style="79" customWidth="1"/>
    <col min="8450" max="8450" width="34.5703125" style="79" customWidth="1"/>
    <col min="8451" max="8451" width="14.140625" style="79" customWidth="1"/>
    <col min="8452" max="8452" width="12.42578125" style="79" customWidth="1"/>
    <col min="8453" max="8453" width="12.7109375" style="79" customWidth="1"/>
    <col min="8454" max="8454" width="70.42578125" style="79" customWidth="1"/>
    <col min="8455" max="8455" width="0" style="79" hidden="1" customWidth="1"/>
    <col min="8456" max="8456" width="11.42578125" style="79" customWidth="1"/>
    <col min="8457" max="8704" width="9.140625" style="79"/>
    <col min="8705" max="8705" width="4.28515625" style="79" customWidth="1"/>
    <col min="8706" max="8706" width="34.5703125" style="79" customWidth="1"/>
    <col min="8707" max="8707" width="14.140625" style="79" customWidth="1"/>
    <col min="8708" max="8708" width="12.42578125" style="79" customWidth="1"/>
    <col min="8709" max="8709" width="12.7109375" style="79" customWidth="1"/>
    <col min="8710" max="8710" width="70.42578125" style="79" customWidth="1"/>
    <col min="8711" max="8711" width="0" style="79" hidden="1" customWidth="1"/>
    <col min="8712" max="8712" width="11.42578125" style="79" customWidth="1"/>
    <col min="8713" max="8960" width="9.140625" style="79"/>
    <col min="8961" max="8961" width="4.28515625" style="79" customWidth="1"/>
    <col min="8962" max="8962" width="34.5703125" style="79" customWidth="1"/>
    <col min="8963" max="8963" width="14.140625" style="79" customWidth="1"/>
    <col min="8964" max="8964" width="12.42578125" style="79" customWidth="1"/>
    <col min="8965" max="8965" width="12.7109375" style="79" customWidth="1"/>
    <col min="8966" max="8966" width="70.42578125" style="79" customWidth="1"/>
    <col min="8967" max="8967" width="0" style="79" hidden="1" customWidth="1"/>
    <col min="8968" max="8968" width="11.42578125" style="79" customWidth="1"/>
    <col min="8969" max="9216" width="9.140625" style="79"/>
    <col min="9217" max="9217" width="4.28515625" style="79" customWidth="1"/>
    <col min="9218" max="9218" width="34.5703125" style="79" customWidth="1"/>
    <col min="9219" max="9219" width="14.140625" style="79" customWidth="1"/>
    <col min="9220" max="9220" width="12.42578125" style="79" customWidth="1"/>
    <col min="9221" max="9221" width="12.7109375" style="79" customWidth="1"/>
    <col min="9222" max="9222" width="70.42578125" style="79" customWidth="1"/>
    <col min="9223" max="9223" width="0" style="79" hidden="1" customWidth="1"/>
    <col min="9224" max="9224" width="11.42578125" style="79" customWidth="1"/>
    <col min="9225" max="9472" width="9.140625" style="79"/>
    <col min="9473" max="9473" width="4.28515625" style="79" customWidth="1"/>
    <col min="9474" max="9474" width="34.5703125" style="79" customWidth="1"/>
    <col min="9475" max="9475" width="14.140625" style="79" customWidth="1"/>
    <col min="9476" max="9476" width="12.42578125" style="79" customWidth="1"/>
    <col min="9477" max="9477" width="12.7109375" style="79" customWidth="1"/>
    <col min="9478" max="9478" width="70.42578125" style="79" customWidth="1"/>
    <col min="9479" max="9479" width="0" style="79" hidden="1" customWidth="1"/>
    <col min="9480" max="9480" width="11.42578125" style="79" customWidth="1"/>
    <col min="9481" max="9728" width="9.140625" style="79"/>
    <col min="9729" max="9729" width="4.28515625" style="79" customWidth="1"/>
    <col min="9730" max="9730" width="34.5703125" style="79" customWidth="1"/>
    <col min="9731" max="9731" width="14.140625" style="79" customWidth="1"/>
    <col min="9732" max="9732" width="12.42578125" style="79" customWidth="1"/>
    <col min="9733" max="9733" width="12.7109375" style="79" customWidth="1"/>
    <col min="9734" max="9734" width="70.42578125" style="79" customWidth="1"/>
    <col min="9735" max="9735" width="0" style="79" hidden="1" customWidth="1"/>
    <col min="9736" max="9736" width="11.42578125" style="79" customWidth="1"/>
    <col min="9737" max="9984" width="9.140625" style="79"/>
    <col min="9985" max="9985" width="4.28515625" style="79" customWidth="1"/>
    <col min="9986" max="9986" width="34.5703125" style="79" customWidth="1"/>
    <col min="9987" max="9987" width="14.140625" style="79" customWidth="1"/>
    <col min="9988" max="9988" width="12.42578125" style="79" customWidth="1"/>
    <col min="9989" max="9989" width="12.7109375" style="79" customWidth="1"/>
    <col min="9990" max="9990" width="70.42578125" style="79" customWidth="1"/>
    <col min="9991" max="9991" width="0" style="79" hidden="1" customWidth="1"/>
    <col min="9992" max="9992" width="11.42578125" style="79" customWidth="1"/>
    <col min="9993" max="10240" width="9.140625" style="79"/>
    <col min="10241" max="10241" width="4.28515625" style="79" customWidth="1"/>
    <col min="10242" max="10242" width="34.5703125" style="79" customWidth="1"/>
    <col min="10243" max="10243" width="14.140625" style="79" customWidth="1"/>
    <col min="10244" max="10244" width="12.42578125" style="79" customWidth="1"/>
    <col min="10245" max="10245" width="12.7109375" style="79" customWidth="1"/>
    <col min="10246" max="10246" width="70.42578125" style="79" customWidth="1"/>
    <col min="10247" max="10247" width="0" style="79" hidden="1" customWidth="1"/>
    <col min="10248" max="10248" width="11.42578125" style="79" customWidth="1"/>
    <col min="10249" max="10496" width="9.140625" style="79"/>
    <col min="10497" max="10497" width="4.28515625" style="79" customWidth="1"/>
    <col min="10498" max="10498" width="34.5703125" style="79" customWidth="1"/>
    <col min="10499" max="10499" width="14.140625" style="79" customWidth="1"/>
    <col min="10500" max="10500" width="12.42578125" style="79" customWidth="1"/>
    <col min="10501" max="10501" width="12.7109375" style="79" customWidth="1"/>
    <col min="10502" max="10502" width="70.42578125" style="79" customWidth="1"/>
    <col min="10503" max="10503" width="0" style="79" hidden="1" customWidth="1"/>
    <col min="10504" max="10504" width="11.42578125" style="79" customWidth="1"/>
    <col min="10505" max="10752" width="9.140625" style="79"/>
    <col min="10753" max="10753" width="4.28515625" style="79" customWidth="1"/>
    <col min="10754" max="10754" width="34.5703125" style="79" customWidth="1"/>
    <col min="10755" max="10755" width="14.140625" style="79" customWidth="1"/>
    <col min="10756" max="10756" width="12.42578125" style="79" customWidth="1"/>
    <col min="10757" max="10757" width="12.7109375" style="79" customWidth="1"/>
    <col min="10758" max="10758" width="70.42578125" style="79" customWidth="1"/>
    <col min="10759" max="10759" width="0" style="79" hidden="1" customWidth="1"/>
    <col min="10760" max="10760" width="11.42578125" style="79" customWidth="1"/>
    <col min="10761" max="11008" width="9.140625" style="79"/>
    <col min="11009" max="11009" width="4.28515625" style="79" customWidth="1"/>
    <col min="11010" max="11010" width="34.5703125" style="79" customWidth="1"/>
    <col min="11011" max="11011" width="14.140625" style="79" customWidth="1"/>
    <col min="11012" max="11012" width="12.42578125" style="79" customWidth="1"/>
    <col min="11013" max="11013" width="12.7109375" style="79" customWidth="1"/>
    <col min="11014" max="11014" width="70.42578125" style="79" customWidth="1"/>
    <col min="11015" max="11015" width="0" style="79" hidden="1" customWidth="1"/>
    <col min="11016" max="11016" width="11.42578125" style="79" customWidth="1"/>
    <col min="11017" max="11264" width="9.140625" style="79"/>
    <col min="11265" max="11265" width="4.28515625" style="79" customWidth="1"/>
    <col min="11266" max="11266" width="34.5703125" style="79" customWidth="1"/>
    <col min="11267" max="11267" width="14.140625" style="79" customWidth="1"/>
    <col min="11268" max="11268" width="12.42578125" style="79" customWidth="1"/>
    <col min="11269" max="11269" width="12.7109375" style="79" customWidth="1"/>
    <col min="11270" max="11270" width="70.42578125" style="79" customWidth="1"/>
    <col min="11271" max="11271" width="0" style="79" hidden="1" customWidth="1"/>
    <col min="11272" max="11272" width="11.42578125" style="79" customWidth="1"/>
    <col min="11273" max="11520" width="9.140625" style="79"/>
    <col min="11521" max="11521" width="4.28515625" style="79" customWidth="1"/>
    <col min="11522" max="11522" width="34.5703125" style="79" customWidth="1"/>
    <col min="11523" max="11523" width="14.140625" style="79" customWidth="1"/>
    <col min="11524" max="11524" width="12.42578125" style="79" customWidth="1"/>
    <col min="11525" max="11525" width="12.7109375" style="79" customWidth="1"/>
    <col min="11526" max="11526" width="70.42578125" style="79" customWidth="1"/>
    <col min="11527" max="11527" width="0" style="79" hidden="1" customWidth="1"/>
    <col min="11528" max="11528" width="11.42578125" style="79" customWidth="1"/>
    <col min="11529" max="11776" width="9.140625" style="79"/>
    <col min="11777" max="11777" width="4.28515625" style="79" customWidth="1"/>
    <col min="11778" max="11778" width="34.5703125" style="79" customWidth="1"/>
    <col min="11779" max="11779" width="14.140625" style="79" customWidth="1"/>
    <col min="11780" max="11780" width="12.42578125" style="79" customWidth="1"/>
    <col min="11781" max="11781" width="12.7109375" style="79" customWidth="1"/>
    <col min="11782" max="11782" width="70.42578125" style="79" customWidth="1"/>
    <col min="11783" max="11783" width="0" style="79" hidden="1" customWidth="1"/>
    <col min="11784" max="11784" width="11.42578125" style="79" customWidth="1"/>
    <col min="11785" max="12032" width="9.140625" style="79"/>
    <col min="12033" max="12033" width="4.28515625" style="79" customWidth="1"/>
    <col min="12034" max="12034" width="34.5703125" style="79" customWidth="1"/>
    <col min="12035" max="12035" width="14.140625" style="79" customWidth="1"/>
    <col min="12036" max="12036" width="12.42578125" style="79" customWidth="1"/>
    <col min="12037" max="12037" width="12.7109375" style="79" customWidth="1"/>
    <col min="12038" max="12038" width="70.42578125" style="79" customWidth="1"/>
    <col min="12039" max="12039" width="0" style="79" hidden="1" customWidth="1"/>
    <col min="12040" max="12040" width="11.42578125" style="79" customWidth="1"/>
    <col min="12041" max="12288" width="9.140625" style="79"/>
    <col min="12289" max="12289" width="4.28515625" style="79" customWidth="1"/>
    <col min="12290" max="12290" width="34.5703125" style="79" customWidth="1"/>
    <col min="12291" max="12291" width="14.140625" style="79" customWidth="1"/>
    <col min="12292" max="12292" width="12.42578125" style="79" customWidth="1"/>
    <col min="12293" max="12293" width="12.7109375" style="79" customWidth="1"/>
    <col min="12294" max="12294" width="70.42578125" style="79" customWidth="1"/>
    <col min="12295" max="12295" width="0" style="79" hidden="1" customWidth="1"/>
    <col min="12296" max="12296" width="11.42578125" style="79" customWidth="1"/>
    <col min="12297" max="12544" width="9.140625" style="79"/>
    <col min="12545" max="12545" width="4.28515625" style="79" customWidth="1"/>
    <col min="12546" max="12546" width="34.5703125" style="79" customWidth="1"/>
    <col min="12547" max="12547" width="14.140625" style="79" customWidth="1"/>
    <col min="12548" max="12548" width="12.42578125" style="79" customWidth="1"/>
    <col min="12549" max="12549" width="12.7109375" style="79" customWidth="1"/>
    <col min="12550" max="12550" width="70.42578125" style="79" customWidth="1"/>
    <col min="12551" max="12551" width="0" style="79" hidden="1" customWidth="1"/>
    <col min="12552" max="12552" width="11.42578125" style="79" customWidth="1"/>
    <col min="12553" max="12800" width="9.140625" style="79"/>
    <col min="12801" max="12801" width="4.28515625" style="79" customWidth="1"/>
    <col min="12802" max="12802" width="34.5703125" style="79" customWidth="1"/>
    <col min="12803" max="12803" width="14.140625" style="79" customWidth="1"/>
    <col min="12804" max="12804" width="12.42578125" style="79" customWidth="1"/>
    <col min="12805" max="12805" width="12.7109375" style="79" customWidth="1"/>
    <col min="12806" max="12806" width="70.42578125" style="79" customWidth="1"/>
    <col min="12807" max="12807" width="0" style="79" hidden="1" customWidth="1"/>
    <col min="12808" max="12808" width="11.42578125" style="79" customWidth="1"/>
    <col min="12809" max="13056" width="9.140625" style="79"/>
    <col min="13057" max="13057" width="4.28515625" style="79" customWidth="1"/>
    <col min="13058" max="13058" width="34.5703125" style="79" customWidth="1"/>
    <col min="13059" max="13059" width="14.140625" style="79" customWidth="1"/>
    <col min="13060" max="13060" width="12.42578125" style="79" customWidth="1"/>
    <col min="13061" max="13061" width="12.7109375" style="79" customWidth="1"/>
    <col min="13062" max="13062" width="70.42578125" style="79" customWidth="1"/>
    <col min="13063" max="13063" width="0" style="79" hidden="1" customWidth="1"/>
    <col min="13064" max="13064" width="11.42578125" style="79" customWidth="1"/>
    <col min="13065" max="13312" width="9.140625" style="79"/>
    <col min="13313" max="13313" width="4.28515625" style="79" customWidth="1"/>
    <col min="13314" max="13314" width="34.5703125" style="79" customWidth="1"/>
    <col min="13315" max="13315" width="14.140625" style="79" customWidth="1"/>
    <col min="13316" max="13316" width="12.42578125" style="79" customWidth="1"/>
    <col min="13317" max="13317" width="12.7109375" style="79" customWidth="1"/>
    <col min="13318" max="13318" width="70.42578125" style="79" customWidth="1"/>
    <col min="13319" max="13319" width="0" style="79" hidden="1" customWidth="1"/>
    <col min="13320" max="13320" width="11.42578125" style="79" customWidth="1"/>
    <col min="13321" max="13568" width="9.140625" style="79"/>
    <col min="13569" max="13569" width="4.28515625" style="79" customWidth="1"/>
    <col min="13570" max="13570" width="34.5703125" style="79" customWidth="1"/>
    <col min="13571" max="13571" width="14.140625" style="79" customWidth="1"/>
    <col min="13572" max="13572" width="12.42578125" style="79" customWidth="1"/>
    <col min="13573" max="13573" width="12.7109375" style="79" customWidth="1"/>
    <col min="13574" max="13574" width="70.42578125" style="79" customWidth="1"/>
    <col min="13575" max="13575" width="0" style="79" hidden="1" customWidth="1"/>
    <col min="13576" max="13576" width="11.42578125" style="79" customWidth="1"/>
    <col min="13577" max="13824" width="9.140625" style="79"/>
    <col min="13825" max="13825" width="4.28515625" style="79" customWidth="1"/>
    <col min="13826" max="13826" width="34.5703125" style="79" customWidth="1"/>
    <col min="13827" max="13827" width="14.140625" style="79" customWidth="1"/>
    <col min="13828" max="13828" width="12.42578125" style="79" customWidth="1"/>
    <col min="13829" max="13829" width="12.7109375" style="79" customWidth="1"/>
    <col min="13830" max="13830" width="70.42578125" style="79" customWidth="1"/>
    <col min="13831" max="13831" width="0" style="79" hidden="1" customWidth="1"/>
    <col min="13832" max="13832" width="11.42578125" style="79" customWidth="1"/>
    <col min="13833" max="14080" width="9.140625" style="79"/>
    <col min="14081" max="14081" width="4.28515625" style="79" customWidth="1"/>
    <col min="14082" max="14082" width="34.5703125" style="79" customWidth="1"/>
    <col min="14083" max="14083" width="14.140625" style="79" customWidth="1"/>
    <col min="14084" max="14084" width="12.42578125" style="79" customWidth="1"/>
    <col min="14085" max="14085" width="12.7109375" style="79" customWidth="1"/>
    <col min="14086" max="14086" width="70.42578125" style="79" customWidth="1"/>
    <col min="14087" max="14087" width="0" style="79" hidden="1" customWidth="1"/>
    <col min="14088" max="14088" width="11.42578125" style="79" customWidth="1"/>
    <col min="14089" max="14336" width="9.140625" style="79"/>
    <col min="14337" max="14337" width="4.28515625" style="79" customWidth="1"/>
    <col min="14338" max="14338" width="34.5703125" style="79" customWidth="1"/>
    <col min="14339" max="14339" width="14.140625" style="79" customWidth="1"/>
    <col min="14340" max="14340" width="12.42578125" style="79" customWidth="1"/>
    <col min="14341" max="14341" width="12.7109375" style="79" customWidth="1"/>
    <col min="14342" max="14342" width="70.42578125" style="79" customWidth="1"/>
    <col min="14343" max="14343" width="0" style="79" hidden="1" customWidth="1"/>
    <col min="14344" max="14344" width="11.42578125" style="79" customWidth="1"/>
    <col min="14345" max="14592" width="9.140625" style="79"/>
    <col min="14593" max="14593" width="4.28515625" style="79" customWidth="1"/>
    <col min="14594" max="14594" width="34.5703125" style="79" customWidth="1"/>
    <col min="14595" max="14595" width="14.140625" style="79" customWidth="1"/>
    <col min="14596" max="14596" width="12.42578125" style="79" customWidth="1"/>
    <col min="14597" max="14597" width="12.7109375" style="79" customWidth="1"/>
    <col min="14598" max="14598" width="70.42578125" style="79" customWidth="1"/>
    <col min="14599" max="14599" width="0" style="79" hidden="1" customWidth="1"/>
    <col min="14600" max="14600" width="11.42578125" style="79" customWidth="1"/>
    <col min="14601" max="14848" width="9.140625" style="79"/>
    <col min="14849" max="14849" width="4.28515625" style="79" customWidth="1"/>
    <col min="14850" max="14850" width="34.5703125" style="79" customWidth="1"/>
    <col min="14851" max="14851" width="14.140625" style="79" customWidth="1"/>
    <col min="14852" max="14852" width="12.42578125" style="79" customWidth="1"/>
    <col min="14853" max="14853" width="12.7109375" style="79" customWidth="1"/>
    <col min="14854" max="14854" width="70.42578125" style="79" customWidth="1"/>
    <col min="14855" max="14855" width="0" style="79" hidden="1" customWidth="1"/>
    <col min="14856" max="14856" width="11.42578125" style="79" customWidth="1"/>
    <col min="14857" max="15104" width="9.140625" style="79"/>
    <col min="15105" max="15105" width="4.28515625" style="79" customWidth="1"/>
    <col min="15106" max="15106" width="34.5703125" style="79" customWidth="1"/>
    <col min="15107" max="15107" width="14.140625" style="79" customWidth="1"/>
    <col min="15108" max="15108" width="12.42578125" style="79" customWidth="1"/>
    <col min="15109" max="15109" width="12.7109375" style="79" customWidth="1"/>
    <col min="15110" max="15110" width="70.42578125" style="79" customWidth="1"/>
    <col min="15111" max="15111" width="0" style="79" hidden="1" customWidth="1"/>
    <col min="15112" max="15112" width="11.42578125" style="79" customWidth="1"/>
    <col min="15113" max="15360" width="9.140625" style="79"/>
    <col min="15361" max="15361" width="4.28515625" style="79" customWidth="1"/>
    <col min="15362" max="15362" width="34.5703125" style="79" customWidth="1"/>
    <col min="15363" max="15363" width="14.140625" style="79" customWidth="1"/>
    <col min="15364" max="15364" width="12.42578125" style="79" customWidth="1"/>
    <col min="15365" max="15365" width="12.7109375" style="79" customWidth="1"/>
    <col min="15366" max="15366" width="70.42578125" style="79" customWidth="1"/>
    <col min="15367" max="15367" width="0" style="79" hidden="1" customWidth="1"/>
    <col min="15368" max="15368" width="11.42578125" style="79" customWidth="1"/>
    <col min="15369" max="15616" width="9.140625" style="79"/>
    <col min="15617" max="15617" width="4.28515625" style="79" customWidth="1"/>
    <col min="15618" max="15618" width="34.5703125" style="79" customWidth="1"/>
    <col min="15619" max="15619" width="14.140625" style="79" customWidth="1"/>
    <col min="15620" max="15620" width="12.42578125" style="79" customWidth="1"/>
    <col min="15621" max="15621" width="12.7109375" style="79" customWidth="1"/>
    <col min="15622" max="15622" width="70.42578125" style="79" customWidth="1"/>
    <col min="15623" max="15623" width="0" style="79" hidden="1" customWidth="1"/>
    <col min="15624" max="15624" width="11.42578125" style="79" customWidth="1"/>
    <col min="15625" max="15872" width="9.140625" style="79"/>
    <col min="15873" max="15873" width="4.28515625" style="79" customWidth="1"/>
    <col min="15874" max="15874" width="34.5703125" style="79" customWidth="1"/>
    <col min="15875" max="15875" width="14.140625" style="79" customWidth="1"/>
    <col min="15876" max="15876" width="12.42578125" style="79" customWidth="1"/>
    <col min="15877" max="15877" width="12.7109375" style="79" customWidth="1"/>
    <col min="15878" max="15878" width="70.42578125" style="79" customWidth="1"/>
    <col min="15879" max="15879" width="0" style="79" hidden="1" customWidth="1"/>
    <col min="15880" max="15880" width="11.42578125" style="79" customWidth="1"/>
    <col min="15881" max="16128" width="9.140625" style="79"/>
    <col min="16129" max="16129" width="4.28515625" style="79" customWidth="1"/>
    <col min="16130" max="16130" width="34.5703125" style="79" customWidth="1"/>
    <col min="16131" max="16131" width="14.140625" style="79" customWidth="1"/>
    <col min="16132" max="16132" width="12.42578125" style="79" customWidth="1"/>
    <col min="16133" max="16133" width="12.7109375" style="79" customWidth="1"/>
    <col min="16134" max="16134" width="70.42578125" style="79" customWidth="1"/>
    <col min="16135" max="16135" width="0" style="79" hidden="1" customWidth="1"/>
    <col min="16136" max="16136" width="11.42578125" style="79" customWidth="1"/>
    <col min="16137" max="16384" width="9.140625" style="79"/>
  </cols>
  <sheetData>
    <row r="1" spans="1:8" ht="18" customHeight="1" x14ac:dyDescent="0.25">
      <c r="F1" s="127" t="s">
        <v>178</v>
      </c>
      <c r="G1" s="127"/>
    </row>
    <row r="2" spans="1:8" x14ac:dyDescent="0.25">
      <c r="F2" s="79" t="s">
        <v>179</v>
      </c>
    </row>
    <row r="3" spans="1:8" ht="25.5" customHeight="1" x14ac:dyDescent="0.25"/>
    <row r="4" spans="1:8" x14ac:dyDescent="0.25">
      <c r="B4" s="109" t="s">
        <v>219</v>
      </c>
      <c r="C4" s="73"/>
      <c r="D4" s="81"/>
    </row>
    <row r="5" spans="1:8" ht="36.75" customHeight="1" x14ac:dyDescent="0.25">
      <c r="A5" s="128" t="s">
        <v>218</v>
      </c>
      <c r="B5" s="128"/>
      <c r="C5" s="128"/>
      <c r="D5" s="128"/>
      <c r="E5" s="128"/>
      <c r="F5" s="128"/>
    </row>
    <row r="6" spans="1:8" s="73" customFormat="1" ht="31.5" customHeight="1" x14ac:dyDescent="0.25">
      <c r="A6" s="125" t="s">
        <v>217</v>
      </c>
      <c r="B6" s="126" t="s">
        <v>180</v>
      </c>
      <c r="C6" s="126" t="s">
        <v>181</v>
      </c>
      <c r="D6" s="129" t="s">
        <v>305</v>
      </c>
      <c r="E6" s="129"/>
      <c r="F6" s="126" t="s">
        <v>182</v>
      </c>
    </row>
    <row r="7" spans="1:8" s="73" customFormat="1" ht="69" customHeight="1" x14ac:dyDescent="0.25">
      <c r="A7" s="125"/>
      <c r="B7" s="126"/>
      <c r="C7" s="126"/>
      <c r="D7" s="110" t="s">
        <v>229</v>
      </c>
      <c r="E7" s="110" t="s">
        <v>288</v>
      </c>
      <c r="F7" s="126"/>
    </row>
    <row r="8" spans="1:8" ht="300" x14ac:dyDescent="0.25">
      <c r="A8" s="2">
        <v>1</v>
      </c>
      <c r="B8" s="1" t="s">
        <v>183</v>
      </c>
      <c r="C8" s="1" t="s">
        <v>184</v>
      </c>
      <c r="D8" s="75">
        <v>612</v>
      </c>
      <c r="E8" s="75">
        <v>1516</v>
      </c>
      <c r="F8" s="1" t="s">
        <v>289</v>
      </c>
      <c r="G8" s="79" t="s">
        <v>209</v>
      </c>
      <c r="H8" s="79" t="s">
        <v>204</v>
      </c>
    </row>
    <row r="9" spans="1:8" ht="75" x14ac:dyDescent="0.25">
      <c r="A9" s="2">
        <v>2</v>
      </c>
      <c r="B9" s="1" t="s">
        <v>185</v>
      </c>
      <c r="C9" s="1" t="s">
        <v>186</v>
      </c>
      <c r="D9" s="75">
        <v>1895</v>
      </c>
      <c r="E9" s="75">
        <v>116</v>
      </c>
      <c r="F9" s="1" t="s">
        <v>282</v>
      </c>
      <c r="G9" s="74" t="s">
        <v>204</v>
      </c>
      <c r="H9" s="79" t="s">
        <v>204</v>
      </c>
    </row>
    <row r="10" spans="1:8" ht="87" customHeight="1" x14ac:dyDescent="0.25">
      <c r="A10" s="2">
        <v>3</v>
      </c>
      <c r="B10" s="1" t="s">
        <v>216</v>
      </c>
      <c r="C10" s="1" t="s">
        <v>184</v>
      </c>
      <c r="D10" s="75">
        <v>192</v>
      </c>
      <c r="E10" s="75">
        <v>32</v>
      </c>
      <c r="F10" s="1" t="s">
        <v>290</v>
      </c>
      <c r="G10" s="74" t="s">
        <v>204</v>
      </c>
      <c r="H10" s="79" t="s">
        <v>204</v>
      </c>
    </row>
    <row r="11" spans="1:8" ht="87" customHeight="1" x14ac:dyDescent="0.25">
      <c r="A11" s="2">
        <v>4</v>
      </c>
      <c r="B11" s="1" t="s">
        <v>187</v>
      </c>
      <c r="C11" s="1" t="s">
        <v>188</v>
      </c>
      <c r="D11" s="75">
        <v>100</v>
      </c>
      <c r="E11" s="75">
        <v>100</v>
      </c>
      <c r="F11" s="2" t="s">
        <v>291</v>
      </c>
      <c r="G11" s="76" t="s">
        <v>208</v>
      </c>
      <c r="H11" s="79" t="s">
        <v>214</v>
      </c>
    </row>
    <row r="12" spans="1:8" ht="87" customHeight="1" x14ac:dyDescent="0.25">
      <c r="A12" s="2">
        <v>5</v>
      </c>
      <c r="B12" s="1" t="s">
        <v>189</v>
      </c>
      <c r="C12" s="1" t="s">
        <v>190</v>
      </c>
      <c r="D12" s="75">
        <v>20</v>
      </c>
      <c r="E12" s="75">
        <v>20</v>
      </c>
      <c r="F12" s="1" t="s">
        <v>292</v>
      </c>
      <c r="G12" s="76" t="s">
        <v>204</v>
      </c>
      <c r="H12" s="79" t="s">
        <v>204</v>
      </c>
    </row>
    <row r="13" spans="1:8" ht="87" customHeight="1" x14ac:dyDescent="0.25">
      <c r="A13" s="2">
        <v>6</v>
      </c>
      <c r="B13" s="1" t="s">
        <v>191</v>
      </c>
      <c r="C13" s="2" t="s">
        <v>188</v>
      </c>
      <c r="D13" s="82">
        <v>0.96</v>
      </c>
      <c r="E13" s="82">
        <v>0.96</v>
      </c>
      <c r="F13" s="1" t="s">
        <v>293</v>
      </c>
      <c r="G13" s="74" t="s">
        <v>202</v>
      </c>
      <c r="H13" s="79" t="s">
        <v>202</v>
      </c>
    </row>
    <row r="14" spans="1:8" ht="60.75" customHeight="1" x14ac:dyDescent="0.25">
      <c r="A14" s="2">
        <v>7</v>
      </c>
      <c r="B14" s="1" t="s">
        <v>192</v>
      </c>
      <c r="C14" s="2" t="s">
        <v>193</v>
      </c>
      <c r="D14" s="3">
        <v>66506</v>
      </c>
      <c r="E14" s="3">
        <v>66354</v>
      </c>
      <c r="F14" s="2" t="s">
        <v>294</v>
      </c>
      <c r="G14" s="76" t="s">
        <v>210</v>
      </c>
      <c r="H14" s="79" t="s">
        <v>215</v>
      </c>
    </row>
    <row r="15" spans="1:8" ht="87" customHeight="1" x14ac:dyDescent="0.25">
      <c r="A15" s="2">
        <v>8</v>
      </c>
      <c r="B15" s="1" t="s">
        <v>194</v>
      </c>
      <c r="C15" s="2" t="s">
        <v>195</v>
      </c>
      <c r="D15" s="3">
        <v>39913</v>
      </c>
      <c r="E15" s="3">
        <v>28387</v>
      </c>
      <c r="F15" s="2" t="s">
        <v>295</v>
      </c>
      <c r="G15" s="76" t="s">
        <v>210</v>
      </c>
      <c r="H15" s="79" t="s">
        <v>215</v>
      </c>
    </row>
    <row r="16" spans="1:8" ht="127.5" customHeight="1" x14ac:dyDescent="0.25">
      <c r="A16" s="2">
        <v>9</v>
      </c>
      <c r="B16" s="1" t="s">
        <v>223</v>
      </c>
      <c r="C16" s="2" t="s">
        <v>186</v>
      </c>
      <c r="D16" s="3">
        <v>485</v>
      </c>
      <c r="E16" s="75">
        <v>13</v>
      </c>
      <c r="F16" s="83" t="s">
        <v>323</v>
      </c>
      <c r="G16" s="76" t="s">
        <v>206</v>
      </c>
      <c r="H16" s="72" t="s">
        <v>206</v>
      </c>
    </row>
    <row r="17" spans="1:8" ht="87" customHeight="1" x14ac:dyDescent="0.25">
      <c r="A17" s="2">
        <v>10</v>
      </c>
      <c r="B17" s="1" t="s">
        <v>224</v>
      </c>
      <c r="C17" s="1" t="s">
        <v>196</v>
      </c>
      <c r="D17" s="3">
        <v>26530.7</v>
      </c>
      <c r="E17" s="84">
        <v>25567.080999999998</v>
      </c>
      <c r="F17" s="85" t="s">
        <v>296</v>
      </c>
      <c r="G17" s="76"/>
      <c r="H17" s="79" t="s">
        <v>215</v>
      </c>
    </row>
    <row r="18" spans="1:8" ht="87" customHeight="1" x14ac:dyDescent="0.25">
      <c r="A18" s="2">
        <v>11</v>
      </c>
      <c r="B18" s="1" t="s">
        <v>197</v>
      </c>
      <c r="C18" s="2" t="s">
        <v>188</v>
      </c>
      <c r="D18" s="108">
        <v>2.2999999999999998</v>
      </c>
      <c r="E18" s="108">
        <v>1</v>
      </c>
      <c r="F18" s="83" t="s">
        <v>297</v>
      </c>
      <c r="G18" s="76" t="s">
        <v>206</v>
      </c>
      <c r="H18" s="72" t="s">
        <v>206</v>
      </c>
    </row>
    <row r="19" spans="1:8" ht="87" customHeight="1" x14ac:dyDescent="0.25">
      <c r="A19" s="2">
        <v>12</v>
      </c>
      <c r="B19" s="1" t="s">
        <v>198</v>
      </c>
      <c r="C19" s="2" t="s">
        <v>184</v>
      </c>
      <c r="D19" s="3">
        <v>4807</v>
      </c>
      <c r="E19" s="86">
        <v>4920</v>
      </c>
      <c r="F19" s="87" t="s">
        <v>298</v>
      </c>
      <c r="G19" s="76"/>
      <c r="H19" s="72" t="s">
        <v>206</v>
      </c>
    </row>
    <row r="20" spans="1:8" ht="87" customHeight="1" x14ac:dyDescent="0.25">
      <c r="A20" s="2">
        <v>13</v>
      </c>
      <c r="B20" s="1" t="s">
        <v>199</v>
      </c>
      <c r="C20" s="2" t="s">
        <v>188</v>
      </c>
      <c r="D20" s="3">
        <v>100</v>
      </c>
      <c r="E20" s="3">
        <v>100</v>
      </c>
      <c r="F20" s="1" t="s">
        <v>299</v>
      </c>
      <c r="G20" s="76" t="s">
        <v>204</v>
      </c>
      <c r="H20" s="79" t="s">
        <v>204</v>
      </c>
    </row>
    <row r="21" spans="1:8" ht="202.5" customHeight="1" x14ac:dyDescent="0.25">
      <c r="A21" s="2">
        <v>14</v>
      </c>
      <c r="B21" s="1" t="s">
        <v>200</v>
      </c>
      <c r="C21" s="2" t="s">
        <v>201</v>
      </c>
      <c r="D21" s="3">
        <v>117</v>
      </c>
      <c r="E21" s="3">
        <v>110</v>
      </c>
      <c r="F21" s="1" t="s">
        <v>300</v>
      </c>
      <c r="G21" s="76" t="s">
        <v>202</v>
      </c>
      <c r="H21" s="79" t="s">
        <v>202</v>
      </c>
    </row>
    <row r="22" spans="1:8" ht="87" customHeight="1" x14ac:dyDescent="0.25">
      <c r="A22" s="2">
        <v>15</v>
      </c>
      <c r="B22" s="1" t="s">
        <v>203</v>
      </c>
      <c r="C22" s="2" t="s">
        <v>188</v>
      </c>
      <c r="D22" s="3">
        <v>100</v>
      </c>
      <c r="E22" s="3">
        <v>100</v>
      </c>
      <c r="F22" s="1" t="s">
        <v>283</v>
      </c>
      <c r="G22" s="74" t="s">
        <v>204</v>
      </c>
      <c r="H22" s="79" t="s">
        <v>204</v>
      </c>
    </row>
    <row r="23" spans="1:8" ht="87" customHeight="1" x14ac:dyDescent="0.25">
      <c r="A23" s="2">
        <v>16</v>
      </c>
      <c r="B23" s="1" t="s">
        <v>212</v>
      </c>
      <c r="C23" s="2" t="s">
        <v>205</v>
      </c>
      <c r="D23" s="3">
        <v>3888</v>
      </c>
      <c r="E23" s="3">
        <v>3667</v>
      </c>
      <c r="F23" s="83" t="s">
        <v>301</v>
      </c>
      <c r="G23" s="76" t="s">
        <v>206</v>
      </c>
      <c r="H23" s="79" t="s">
        <v>202</v>
      </c>
    </row>
    <row r="24" spans="1:8" ht="87" customHeight="1" x14ac:dyDescent="0.25">
      <c r="A24" s="2">
        <v>17</v>
      </c>
      <c r="B24" s="1" t="s">
        <v>207</v>
      </c>
      <c r="C24" s="2" t="s">
        <v>205</v>
      </c>
      <c r="D24" s="3">
        <v>3870</v>
      </c>
      <c r="E24" s="88">
        <v>3485</v>
      </c>
      <c r="F24" s="83" t="s">
        <v>302</v>
      </c>
      <c r="G24" s="76" t="s">
        <v>202</v>
      </c>
      <c r="H24" s="79" t="s">
        <v>202</v>
      </c>
    </row>
    <row r="25" spans="1:8" ht="39.75" customHeight="1" x14ac:dyDescent="0.25">
      <c r="A25" s="124" t="s">
        <v>222</v>
      </c>
      <c r="B25" s="124"/>
      <c r="C25" s="124"/>
      <c r="D25" s="124"/>
      <c r="E25" s="124"/>
      <c r="F25" s="124"/>
      <c r="G25" s="76"/>
    </row>
    <row r="26" spans="1:8" ht="87" customHeight="1" x14ac:dyDescent="0.25">
      <c r="A26" s="2">
        <v>18</v>
      </c>
      <c r="B26" s="1" t="s">
        <v>225</v>
      </c>
      <c r="C26" s="2" t="s">
        <v>226</v>
      </c>
      <c r="D26" s="3">
        <v>748496.06</v>
      </c>
      <c r="E26" s="89" t="s">
        <v>303</v>
      </c>
      <c r="F26" s="1" t="s">
        <v>304</v>
      </c>
      <c r="G26" s="76"/>
      <c r="H26" s="79" t="s">
        <v>206</v>
      </c>
    </row>
    <row r="27" spans="1:8" ht="87" customHeight="1" x14ac:dyDescent="0.25">
      <c r="A27" s="2">
        <v>19</v>
      </c>
      <c r="B27" s="1" t="s">
        <v>227</v>
      </c>
      <c r="C27" s="2" t="s">
        <v>201</v>
      </c>
      <c r="D27" s="90">
        <v>25255</v>
      </c>
      <c r="E27" s="91">
        <v>22372</v>
      </c>
      <c r="F27" s="92" t="s">
        <v>230</v>
      </c>
      <c r="H27" s="79" t="s">
        <v>214</v>
      </c>
    </row>
    <row r="28" spans="1:8" x14ac:dyDescent="0.25">
      <c r="A28" s="2"/>
      <c r="B28" s="1"/>
      <c r="C28" s="2"/>
      <c r="D28" s="3"/>
      <c r="E28" s="3"/>
      <c r="F28" s="3">
        <f>D27-E27</f>
        <v>2883</v>
      </c>
    </row>
  </sheetData>
  <mergeCells count="8">
    <mergeCell ref="A25:F25"/>
    <mergeCell ref="A6:A7"/>
    <mergeCell ref="B6:B7"/>
    <mergeCell ref="C6:C7"/>
    <mergeCell ref="F1:G1"/>
    <mergeCell ref="A5:F5"/>
    <mergeCell ref="D6:E6"/>
    <mergeCell ref="F6:F7"/>
  </mergeCells>
  <printOptions horizontalCentered="1"/>
  <pageMargins left="0.70866141732283472" right="0.11811023622047245" top="0.35433070866141736" bottom="0.35433070866141736" header="0.31496062992125984" footer="0.31496062992125984"/>
  <pageSetup paperSize="9" scale="3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113"/>
  <sheetViews>
    <sheetView tabSelected="1" view="pageBreakPreview" topLeftCell="A4" zoomScale="60" zoomScaleNormal="60" workbookViewId="0">
      <selection activeCell="A8" sqref="A8:Q8"/>
    </sheetView>
  </sheetViews>
  <sheetFormatPr defaultRowHeight="18.75" x14ac:dyDescent="0.25"/>
  <cols>
    <col min="1" max="1" width="66.7109375" style="43" customWidth="1"/>
    <col min="2" max="2" width="11.7109375" style="39" hidden="1" customWidth="1"/>
    <col min="3" max="3" width="19.5703125" style="39" hidden="1" customWidth="1"/>
    <col min="4" max="4" width="21.85546875" style="39" customWidth="1"/>
    <col min="5" max="5" width="26.28515625" style="39" customWidth="1"/>
    <col min="6" max="6" width="21.5703125" style="39" customWidth="1"/>
    <col min="7" max="7" width="19.7109375" style="39" customWidth="1"/>
    <col min="8" max="8" width="21.85546875" style="39" customWidth="1"/>
    <col min="9" max="9" width="20.85546875" style="39" customWidth="1"/>
    <col min="10" max="10" width="21.85546875" style="39" customWidth="1"/>
    <col min="11" max="11" width="0.28515625" style="39" customWidth="1"/>
    <col min="12" max="12" width="19.85546875" style="39" customWidth="1"/>
    <col min="13" max="13" width="12.5703125" style="39" hidden="1" customWidth="1"/>
    <col min="14" max="14" width="13.7109375" style="39" hidden="1" customWidth="1"/>
    <col min="15" max="15" width="8.42578125" style="39" hidden="1" customWidth="1"/>
    <col min="16" max="16" width="11.7109375" style="39" hidden="1" customWidth="1"/>
    <col min="17" max="17" width="99.28515625" style="39" customWidth="1"/>
    <col min="18" max="18" width="9.140625" style="39"/>
    <col min="19" max="19" width="12" style="39" bestFit="1" customWidth="1"/>
    <col min="20" max="16384" width="9.140625" style="39"/>
  </cols>
  <sheetData>
    <row r="2" spans="1:17" x14ac:dyDescent="0.25">
      <c r="A2" s="59"/>
      <c r="B2" s="38"/>
      <c r="C2" s="38"/>
      <c r="D2" s="38"/>
      <c r="E2" s="38"/>
      <c r="F2" s="38"/>
      <c r="G2" s="38"/>
      <c r="H2" s="38"/>
      <c r="I2" s="38"/>
      <c r="J2" s="38"/>
      <c r="K2" s="38"/>
      <c r="L2" s="38"/>
      <c r="M2" s="38"/>
      <c r="N2" s="38"/>
      <c r="O2" s="38"/>
      <c r="Q2" s="40" t="s">
        <v>0</v>
      </c>
    </row>
    <row r="3" spans="1:17" x14ac:dyDescent="0.25">
      <c r="A3" s="59"/>
      <c r="B3" s="38"/>
      <c r="C3" s="38"/>
      <c r="D3" s="38"/>
      <c r="E3" s="38"/>
      <c r="F3" s="38"/>
      <c r="G3" s="38"/>
      <c r="H3" s="38"/>
      <c r="I3" s="38"/>
      <c r="J3" s="38"/>
      <c r="K3" s="38"/>
      <c r="L3" s="38"/>
      <c r="M3" s="38"/>
      <c r="N3" s="38"/>
      <c r="O3" s="38"/>
      <c r="Q3" s="40" t="s">
        <v>1</v>
      </c>
    </row>
    <row r="4" spans="1:17" x14ac:dyDescent="0.25">
      <c r="A4" s="59"/>
      <c r="B4" s="38"/>
      <c r="C4" s="38"/>
      <c r="D4" s="38"/>
      <c r="E4" s="38"/>
      <c r="F4" s="38"/>
      <c r="G4" s="38"/>
      <c r="H4" s="38"/>
      <c r="I4" s="38"/>
      <c r="J4" s="38"/>
      <c r="K4" s="38"/>
      <c r="L4" s="38"/>
      <c r="M4" s="38"/>
      <c r="N4" s="38"/>
      <c r="O4" s="38"/>
      <c r="Q4" s="40" t="s">
        <v>2</v>
      </c>
    </row>
    <row r="5" spans="1:17" x14ac:dyDescent="0.25">
      <c r="A5" s="59"/>
      <c r="B5" s="38"/>
      <c r="C5" s="38"/>
      <c r="D5" s="38"/>
      <c r="E5" s="38"/>
      <c r="F5" s="38"/>
      <c r="G5" s="38"/>
      <c r="H5" s="38"/>
      <c r="I5" s="38"/>
      <c r="J5" s="38"/>
      <c r="K5" s="38"/>
      <c r="L5" s="38"/>
      <c r="M5" s="38"/>
      <c r="N5" s="38"/>
      <c r="O5" s="38"/>
      <c r="Q5" s="40" t="s">
        <v>3</v>
      </c>
    </row>
    <row r="6" spans="1:17" x14ac:dyDescent="0.25">
      <c r="A6" s="140" t="s">
        <v>4</v>
      </c>
      <c r="B6" s="140"/>
      <c r="C6" s="140"/>
      <c r="D6" s="140"/>
      <c r="E6" s="140"/>
      <c r="F6" s="140"/>
      <c r="G6" s="140"/>
      <c r="H6" s="140"/>
      <c r="I6" s="140"/>
      <c r="J6" s="140"/>
      <c r="K6" s="140"/>
      <c r="L6" s="140"/>
      <c r="M6" s="140"/>
      <c r="N6" s="140"/>
      <c r="O6" s="140"/>
      <c r="P6" s="140"/>
      <c r="Q6" s="140"/>
    </row>
    <row r="7" spans="1:17" x14ac:dyDescent="0.25">
      <c r="A7" s="140" t="s">
        <v>5</v>
      </c>
      <c r="B7" s="140"/>
      <c r="C7" s="140"/>
      <c r="D7" s="140"/>
      <c r="E7" s="140"/>
      <c r="F7" s="140"/>
      <c r="G7" s="140"/>
      <c r="H7" s="140"/>
      <c r="I7" s="140"/>
      <c r="J7" s="140"/>
      <c r="K7" s="140"/>
      <c r="L7" s="140"/>
      <c r="M7" s="140"/>
      <c r="N7" s="140"/>
      <c r="O7" s="140"/>
      <c r="P7" s="140"/>
      <c r="Q7" s="140"/>
    </row>
    <row r="8" spans="1:17" x14ac:dyDescent="0.25">
      <c r="A8" s="140" t="s">
        <v>36</v>
      </c>
      <c r="B8" s="140"/>
      <c r="C8" s="140"/>
      <c r="D8" s="140"/>
      <c r="E8" s="140"/>
      <c r="F8" s="140"/>
      <c r="G8" s="140"/>
      <c r="H8" s="140"/>
      <c r="I8" s="140"/>
      <c r="J8" s="140"/>
      <c r="K8" s="140"/>
      <c r="L8" s="140"/>
      <c r="M8" s="140"/>
      <c r="N8" s="140"/>
      <c r="O8" s="140"/>
      <c r="P8" s="140"/>
      <c r="Q8" s="140"/>
    </row>
    <row r="9" spans="1:17" x14ac:dyDescent="0.25">
      <c r="A9" s="141" t="s">
        <v>306</v>
      </c>
      <c r="B9" s="141"/>
      <c r="C9" s="141"/>
      <c r="D9" s="141"/>
      <c r="E9" s="141"/>
      <c r="F9" s="141"/>
      <c r="G9" s="141"/>
      <c r="H9" s="141"/>
      <c r="I9" s="141"/>
      <c r="J9" s="141"/>
      <c r="K9" s="141"/>
      <c r="L9" s="141"/>
      <c r="M9" s="141"/>
      <c r="N9" s="141"/>
      <c r="O9" s="141"/>
      <c r="P9" s="141"/>
      <c r="Q9" s="141"/>
    </row>
    <row r="10" spans="1:17" ht="11.25" customHeight="1" x14ac:dyDescent="0.25">
      <c r="A10" s="142"/>
      <c r="B10" s="142"/>
      <c r="C10" s="142"/>
      <c r="D10" s="142"/>
      <c r="E10" s="142"/>
      <c r="F10" s="142"/>
      <c r="G10" s="142"/>
      <c r="H10" s="142"/>
      <c r="I10" s="142"/>
      <c r="J10" s="142"/>
      <c r="K10" s="142"/>
      <c r="L10" s="142"/>
      <c r="M10" s="142"/>
      <c r="N10" s="142"/>
      <c r="O10" s="142"/>
      <c r="P10" s="142"/>
      <c r="Q10" s="142"/>
    </row>
    <row r="11" spans="1:17" ht="24.75" customHeight="1" x14ac:dyDescent="0.25">
      <c r="A11" s="130" t="s">
        <v>6</v>
      </c>
      <c r="B11" s="100"/>
      <c r="C11" s="100"/>
      <c r="D11" s="136" t="s">
        <v>7</v>
      </c>
      <c r="E11" s="136"/>
      <c r="F11" s="136"/>
      <c r="G11" s="136"/>
      <c r="H11" s="136"/>
      <c r="I11" s="136"/>
      <c r="J11" s="136"/>
      <c r="K11" s="136"/>
      <c r="L11" s="136"/>
      <c r="M11" s="136"/>
      <c r="N11" s="136"/>
      <c r="O11" s="136"/>
      <c r="P11" s="99"/>
      <c r="Q11" s="130" t="s">
        <v>65</v>
      </c>
    </row>
    <row r="12" spans="1:17" x14ac:dyDescent="0.25">
      <c r="A12" s="130"/>
      <c r="B12" s="100"/>
      <c r="C12" s="100"/>
      <c r="D12" s="136" t="s">
        <v>8</v>
      </c>
      <c r="E12" s="136"/>
      <c r="F12" s="136" t="s">
        <v>9</v>
      </c>
      <c r="G12" s="136"/>
      <c r="H12" s="136" t="s">
        <v>10</v>
      </c>
      <c r="I12" s="136"/>
      <c r="J12" s="136"/>
      <c r="K12" s="136"/>
      <c r="L12" s="136"/>
      <c r="M12" s="136" t="s">
        <v>11</v>
      </c>
      <c r="N12" s="136"/>
      <c r="O12" s="130" t="s">
        <v>12</v>
      </c>
      <c r="P12" s="130"/>
      <c r="Q12" s="130"/>
    </row>
    <row r="13" spans="1:17" ht="131.25" x14ac:dyDescent="0.25">
      <c r="A13" s="130"/>
      <c r="B13" s="100"/>
      <c r="C13" s="99" t="s">
        <v>213</v>
      </c>
      <c r="D13" s="99" t="s">
        <v>13</v>
      </c>
      <c r="E13" s="100" t="s">
        <v>14</v>
      </c>
      <c r="F13" s="99" t="s">
        <v>13</v>
      </c>
      <c r="G13" s="99" t="s">
        <v>14</v>
      </c>
      <c r="H13" s="100" t="s">
        <v>15</v>
      </c>
      <c r="I13" s="100" t="s">
        <v>231</v>
      </c>
      <c r="J13" s="100" t="s">
        <v>16</v>
      </c>
      <c r="K13" s="100">
        <v>924</v>
      </c>
      <c r="L13" s="100" t="s">
        <v>211</v>
      </c>
      <c r="M13" s="99" t="s">
        <v>13</v>
      </c>
      <c r="N13" s="99" t="s">
        <v>14</v>
      </c>
      <c r="O13" s="99" t="s">
        <v>13</v>
      </c>
      <c r="P13" s="99" t="s">
        <v>14</v>
      </c>
      <c r="Q13" s="130"/>
    </row>
    <row r="14" spans="1:17" x14ac:dyDescent="0.25">
      <c r="A14" s="99">
        <v>1</v>
      </c>
      <c r="B14" s="41"/>
      <c r="C14" s="41">
        <v>2</v>
      </c>
      <c r="D14" s="41">
        <v>2</v>
      </c>
      <c r="E14" s="41">
        <v>3</v>
      </c>
      <c r="F14" s="41">
        <v>4</v>
      </c>
      <c r="G14" s="41">
        <v>5</v>
      </c>
      <c r="H14" s="41">
        <v>6</v>
      </c>
      <c r="I14" s="41">
        <v>7</v>
      </c>
      <c r="J14" s="41">
        <v>8</v>
      </c>
      <c r="K14" s="41"/>
      <c r="L14" s="41">
        <v>9</v>
      </c>
      <c r="M14" s="41">
        <v>10</v>
      </c>
      <c r="N14" s="41">
        <v>11</v>
      </c>
      <c r="O14" s="41">
        <v>12</v>
      </c>
      <c r="P14" s="41">
        <v>13</v>
      </c>
      <c r="Q14" s="41">
        <v>14</v>
      </c>
    </row>
    <row r="15" spans="1:17" x14ac:dyDescent="0.25">
      <c r="A15" s="136" t="s">
        <v>17</v>
      </c>
      <c r="B15" s="136"/>
      <c r="C15" s="136"/>
      <c r="D15" s="136"/>
      <c r="E15" s="136"/>
      <c r="F15" s="136"/>
      <c r="G15" s="136"/>
      <c r="H15" s="136"/>
      <c r="I15" s="136"/>
      <c r="J15" s="136"/>
      <c r="K15" s="136"/>
      <c r="L15" s="136"/>
      <c r="M15" s="136"/>
      <c r="N15" s="136"/>
      <c r="O15" s="136"/>
      <c r="P15" s="136"/>
      <c r="Q15" s="136"/>
    </row>
    <row r="16" spans="1:17" x14ac:dyDescent="0.25">
      <c r="A16" s="139" t="s">
        <v>59</v>
      </c>
      <c r="B16" s="139"/>
      <c r="C16" s="139"/>
      <c r="D16" s="139"/>
      <c r="E16" s="139"/>
      <c r="F16" s="139"/>
      <c r="G16" s="139"/>
      <c r="H16" s="139"/>
      <c r="I16" s="139"/>
      <c r="J16" s="139"/>
      <c r="K16" s="139"/>
      <c r="L16" s="139"/>
      <c r="M16" s="139"/>
      <c r="N16" s="139"/>
      <c r="O16" s="139"/>
      <c r="P16" s="139"/>
      <c r="Q16" s="139"/>
    </row>
    <row r="17" spans="1:17" ht="409.5" x14ac:dyDescent="0.25">
      <c r="A17" s="103" t="s">
        <v>58</v>
      </c>
      <c r="B17" s="102"/>
      <c r="C17" s="18">
        <v>80</v>
      </c>
      <c r="D17" s="5">
        <v>70</v>
      </c>
      <c r="E17" s="102">
        <v>0</v>
      </c>
      <c r="F17" s="102" t="s">
        <v>18</v>
      </c>
      <c r="G17" s="102">
        <v>0</v>
      </c>
      <c r="H17" s="5">
        <f>D17</f>
        <v>70</v>
      </c>
      <c r="I17" s="5">
        <f>D17</f>
        <v>70</v>
      </c>
      <c r="J17" s="5">
        <f>D17</f>
        <v>70</v>
      </c>
      <c r="K17" s="5"/>
      <c r="L17" s="5"/>
      <c r="M17" s="102" t="s">
        <v>18</v>
      </c>
      <c r="N17" s="102" t="s">
        <v>18</v>
      </c>
      <c r="O17" s="102"/>
      <c r="P17" s="102" t="s">
        <v>18</v>
      </c>
      <c r="Q17" s="101" t="s">
        <v>274</v>
      </c>
    </row>
    <row r="18" spans="1:17" x14ac:dyDescent="0.25">
      <c r="A18" s="6" t="s">
        <v>20</v>
      </c>
      <c r="B18" s="6"/>
      <c r="C18" s="55">
        <f t="shared" ref="C18:K18" si="0">SUM(C17:C17)</f>
        <v>80</v>
      </c>
      <c r="D18" s="56">
        <f t="shared" si="0"/>
        <v>70</v>
      </c>
      <c r="E18" s="56"/>
      <c r="F18" s="56">
        <f t="shared" si="0"/>
        <v>0</v>
      </c>
      <c r="G18" s="56"/>
      <c r="H18" s="56">
        <f t="shared" si="0"/>
        <v>70</v>
      </c>
      <c r="I18" s="56">
        <f t="shared" si="0"/>
        <v>70</v>
      </c>
      <c r="J18" s="56">
        <f t="shared" si="0"/>
        <v>70</v>
      </c>
      <c r="K18" s="56">
        <f t="shared" si="0"/>
        <v>0</v>
      </c>
      <c r="L18" s="56"/>
      <c r="M18" s="103"/>
      <c r="N18" s="56">
        <f>SUM(N17:N17)</f>
        <v>0</v>
      </c>
      <c r="O18" s="56"/>
      <c r="P18" s="56">
        <f>SUM(P17:P17)</f>
        <v>0</v>
      </c>
      <c r="Q18" s="103"/>
    </row>
    <row r="19" spans="1:17" s="42" customFormat="1" ht="31.5" customHeight="1" x14ac:dyDescent="0.25">
      <c r="A19" s="137" t="s">
        <v>60</v>
      </c>
      <c r="B19" s="137"/>
      <c r="C19" s="137"/>
      <c r="D19" s="137"/>
      <c r="E19" s="137"/>
      <c r="F19" s="137"/>
      <c r="G19" s="137"/>
      <c r="H19" s="137"/>
      <c r="I19" s="137"/>
      <c r="J19" s="137"/>
      <c r="K19" s="137"/>
      <c r="L19" s="137"/>
      <c r="M19" s="137"/>
      <c r="N19" s="137"/>
      <c r="O19" s="137"/>
      <c r="P19" s="137"/>
      <c r="Q19" s="137"/>
    </row>
    <row r="20" spans="1:17" ht="409.5" x14ac:dyDescent="0.25">
      <c r="A20" s="103" t="s">
        <v>61</v>
      </c>
      <c r="B20" s="102"/>
      <c r="C20" s="4">
        <v>94</v>
      </c>
      <c r="D20" s="5">
        <v>140</v>
      </c>
      <c r="E20" s="102">
        <f>L20</f>
        <v>0</v>
      </c>
      <c r="F20" s="5">
        <v>0</v>
      </c>
      <c r="G20" s="5">
        <v>0</v>
      </c>
      <c r="H20" s="5">
        <f>D20</f>
        <v>140</v>
      </c>
      <c r="I20" s="5">
        <f>D20</f>
        <v>140</v>
      </c>
      <c r="J20" s="5">
        <v>140</v>
      </c>
      <c r="K20" s="5"/>
      <c r="L20" s="10"/>
      <c r="M20" s="102" t="s">
        <v>18</v>
      </c>
      <c r="N20" s="102" t="s">
        <v>18</v>
      </c>
      <c r="O20" s="102" t="s">
        <v>18</v>
      </c>
      <c r="P20" s="102" t="s">
        <v>18</v>
      </c>
      <c r="Q20" s="104" t="s">
        <v>272</v>
      </c>
    </row>
    <row r="21" spans="1:17" ht="318.75" x14ac:dyDescent="0.25">
      <c r="A21" s="103" t="s">
        <v>62</v>
      </c>
      <c r="B21" s="102"/>
      <c r="C21" s="4">
        <v>105</v>
      </c>
      <c r="D21" s="5">
        <v>40</v>
      </c>
      <c r="E21" s="102">
        <v>0</v>
      </c>
      <c r="F21" s="5" t="s">
        <v>18</v>
      </c>
      <c r="G21" s="5">
        <v>0</v>
      </c>
      <c r="H21" s="5">
        <f>D21</f>
        <v>40</v>
      </c>
      <c r="I21" s="5">
        <f>D21</f>
        <v>40</v>
      </c>
      <c r="J21" s="5">
        <f>D21</f>
        <v>40</v>
      </c>
      <c r="K21" s="5"/>
      <c r="L21" s="10"/>
      <c r="M21" s="102" t="s">
        <v>18</v>
      </c>
      <c r="N21" s="102" t="s">
        <v>18</v>
      </c>
      <c r="O21" s="102"/>
      <c r="P21" s="102" t="s">
        <v>18</v>
      </c>
      <c r="Q21" s="57" t="s">
        <v>284</v>
      </c>
    </row>
    <row r="22" spans="1:17" ht="409.5" x14ac:dyDescent="0.25">
      <c r="A22" s="103" t="s">
        <v>19</v>
      </c>
      <c r="B22" s="102"/>
      <c r="C22" s="4">
        <v>71.400000000000006</v>
      </c>
      <c r="D22" s="5">
        <v>79.5</v>
      </c>
      <c r="E22" s="102">
        <v>0</v>
      </c>
      <c r="F22" s="5" t="s">
        <v>18</v>
      </c>
      <c r="G22" s="5">
        <v>0</v>
      </c>
      <c r="H22" s="5">
        <f>D22</f>
        <v>79.5</v>
      </c>
      <c r="I22" s="5">
        <f>D22</f>
        <v>79.5</v>
      </c>
      <c r="J22" s="5">
        <f>D22</f>
        <v>79.5</v>
      </c>
      <c r="K22" s="5"/>
      <c r="L22" s="10"/>
      <c r="M22" s="102" t="s">
        <v>18</v>
      </c>
      <c r="N22" s="102" t="s">
        <v>18</v>
      </c>
      <c r="O22" s="102" t="s">
        <v>18</v>
      </c>
      <c r="P22" s="104" t="s">
        <v>18</v>
      </c>
      <c r="Q22" s="104" t="s">
        <v>273</v>
      </c>
    </row>
    <row r="23" spans="1:17" x14ac:dyDescent="0.25">
      <c r="A23" s="6" t="s">
        <v>20</v>
      </c>
      <c r="B23" s="6"/>
      <c r="C23" s="7">
        <f t="shared" ref="C23:P23" si="1">SUM(C20:C22)</f>
        <v>270.39999999999998</v>
      </c>
      <c r="D23" s="8">
        <f t="shared" si="1"/>
        <v>259.5</v>
      </c>
      <c r="E23" s="8">
        <f t="shared" si="1"/>
        <v>0</v>
      </c>
      <c r="F23" s="8">
        <f t="shared" si="1"/>
        <v>0</v>
      </c>
      <c r="G23" s="8">
        <v>0</v>
      </c>
      <c r="H23" s="8">
        <f t="shared" si="1"/>
        <v>259.5</v>
      </c>
      <c r="I23" s="8">
        <f t="shared" si="1"/>
        <v>259.5</v>
      </c>
      <c r="J23" s="8">
        <f t="shared" si="1"/>
        <v>259.5</v>
      </c>
      <c r="K23" s="8">
        <f t="shared" si="1"/>
        <v>0</v>
      </c>
      <c r="L23" s="8"/>
      <c r="M23" s="8">
        <f t="shared" si="1"/>
        <v>0</v>
      </c>
      <c r="N23" s="8">
        <f t="shared" si="1"/>
        <v>0</v>
      </c>
      <c r="O23" s="8"/>
      <c r="P23" s="8">
        <f t="shared" si="1"/>
        <v>0</v>
      </c>
      <c r="Q23" s="9"/>
    </row>
    <row r="24" spans="1:17" x14ac:dyDescent="0.25">
      <c r="A24" s="137" t="s">
        <v>63</v>
      </c>
      <c r="B24" s="137"/>
      <c r="C24" s="137"/>
      <c r="D24" s="137"/>
      <c r="E24" s="137"/>
      <c r="F24" s="137"/>
      <c r="G24" s="137"/>
      <c r="H24" s="137"/>
      <c r="I24" s="137"/>
      <c r="J24" s="137"/>
      <c r="K24" s="137"/>
      <c r="L24" s="137"/>
      <c r="M24" s="137"/>
      <c r="N24" s="137"/>
      <c r="O24" s="137"/>
      <c r="P24" s="137"/>
      <c r="Q24" s="137"/>
    </row>
    <row r="25" spans="1:17" ht="93.75" customHeight="1" x14ac:dyDescent="0.3">
      <c r="A25" s="103" t="s">
        <v>220</v>
      </c>
      <c r="B25" s="10"/>
      <c r="C25" s="11">
        <v>500.6</v>
      </c>
      <c r="D25" s="102">
        <v>607.5</v>
      </c>
      <c r="E25" s="102">
        <v>0</v>
      </c>
      <c r="F25" s="102">
        <v>0</v>
      </c>
      <c r="G25" s="102">
        <v>0</v>
      </c>
      <c r="H25" s="5">
        <f>D25</f>
        <v>607.5</v>
      </c>
      <c r="I25" s="5">
        <f>D25</f>
        <v>607.5</v>
      </c>
      <c r="J25" s="5">
        <f>D25</f>
        <v>607.5</v>
      </c>
      <c r="K25" s="5"/>
      <c r="L25" s="5"/>
      <c r="M25" s="102" t="s">
        <v>18</v>
      </c>
      <c r="N25" s="102" t="s">
        <v>18</v>
      </c>
      <c r="O25" s="102" t="s">
        <v>18</v>
      </c>
      <c r="P25" s="102" t="s">
        <v>18</v>
      </c>
      <c r="Q25" s="106" t="s">
        <v>280</v>
      </c>
    </row>
    <row r="26" spans="1:17" ht="37.5" x14ac:dyDescent="0.25">
      <c r="A26" s="103" t="s">
        <v>21</v>
      </c>
      <c r="B26" s="102"/>
      <c r="C26" s="11">
        <v>125</v>
      </c>
      <c r="D26" s="102"/>
      <c r="E26" s="102"/>
      <c r="F26" s="102"/>
      <c r="G26" s="102"/>
      <c r="H26" s="5"/>
      <c r="I26" s="5"/>
      <c r="J26" s="5"/>
      <c r="K26" s="5"/>
      <c r="L26" s="5"/>
      <c r="M26" s="102" t="s">
        <v>18</v>
      </c>
      <c r="N26" s="102" t="s">
        <v>18</v>
      </c>
      <c r="O26" s="102" t="s">
        <v>18</v>
      </c>
      <c r="P26" s="102" t="s">
        <v>18</v>
      </c>
      <c r="Q26" s="12" t="s">
        <v>285</v>
      </c>
    </row>
    <row r="27" spans="1:17" ht="56.25" x14ac:dyDescent="0.25">
      <c r="A27" s="103" t="s">
        <v>22</v>
      </c>
      <c r="B27" s="102"/>
      <c r="C27" s="11">
        <v>20</v>
      </c>
      <c r="D27" s="102">
        <v>0</v>
      </c>
      <c r="E27" s="102">
        <v>0</v>
      </c>
      <c r="F27" s="102">
        <v>0</v>
      </c>
      <c r="G27" s="102">
        <v>0</v>
      </c>
      <c r="H27" s="5">
        <f>D27</f>
        <v>0</v>
      </c>
      <c r="I27" s="5">
        <f>D27</f>
        <v>0</v>
      </c>
      <c r="J27" s="5">
        <f>D27</f>
        <v>0</v>
      </c>
      <c r="K27" s="5"/>
      <c r="L27" s="5"/>
      <c r="M27" s="102" t="s">
        <v>18</v>
      </c>
      <c r="N27" s="102" t="s">
        <v>18</v>
      </c>
      <c r="O27" s="102" t="s">
        <v>18</v>
      </c>
      <c r="P27" s="102" t="s">
        <v>18</v>
      </c>
      <c r="Q27" s="13" t="s">
        <v>239</v>
      </c>
    </row>
    <row r="28" spans="1:17" s="43" customFormat="1" x14ac:dyDescent="0.25">
      <c r="A28" s="103" t="s">
        <v>20</v>
      </c>
      <c r="B28" s="103"/>
      <c r="C28" s="14">
        <f>SUM(C25:C27)</f>
        <v>645.6</v>
      </c>
      <c r="D28" s="103">
        <f>SUM(D25:D27)</f>
        <v>607.5</v>
      </c>
      <c r="E28" s="103">
        <f>SUM(E25:E27)</f>
        <v>0</v>
      </c>
      <c r="F28" s="103">
        <f t="shared" ref="F28:P28" si="2">SUM(F25:F27)</f>
        <v>0</v>
      </c>
      <c r="G28" s="103">
        <v>0</v>
      </c>
      <c r="H28" s="103">
        <f t="shared" si="2"/>
        <v>607.5</v>
      </c>
      <c r="I28" s="103">
        <f t="shared" si="2"/>
        <v>607.5</v>
      </c>
      <c r="J28" s="103">
        <f t="shared" si="2"/>
        <v>607.5</v>
      </c>
      <c r="K28" s="103">
        <f t="shared" si="2"/>
        <v>0</v>
      </c>
      <c r="L28" s="103"/>
      <c r="M28" s="103">
        <f t="shared" si="2"/>
        <v>0</v>
      </c>
      <c r="N28" s="103">
        <f t="shared" si="2"/>
        <v>0</v>
      </c>
      <c r="O28" s="103">
        <f t="shared" si="2"/>
        <v>0</v>
      </c>
      <c r="P28" s="103">
        <f t="shared" si="2"/>
        <v>0</v>
      </c>
      <c r="Q28" s="9"/>
    </row>
    <row r="29" spans="1:17" x14ac:dyDescent="0.25">
      <c r="A29" s="137" t="s">
        <v>64</v>
      </c>
      <c r="B29" s="137"/>
      <c r="C29" s="137"/>
      <c r="D29" s="131"/>
      <c r="E29" s="131"/>
      <c r="F29" s="131"/>
      <c r="G29" s="131"/>
      <c r="H29" s="131"/>
      <c r="I29" s="131"/>
      <c r="J29" s="131"/>
      <c r="K29" s="131"/>
      <c r="L29" s="131"/>
      <c r="M29" s="131"/>
      <c r="N29" s="131"/>
      <c r="O29" s="131"/>
      <c r="P29" s="131"/>
      <c r="Q29" s="131"/>
    </row>
    <row r="30" spans="1:17" ht="93.75" x14ac:dyDescent="0.25">
      <c r="A30" s="103" t="s">
        <v>57</v>
      </c>
      <c r="B30" s="102"/>
      <c r="C30" s="11">
        <v>5</v>
      </c>
      <c r="D30" s="102">
        <v>8</v>
      </c>
      <c r="E30" s="102">
        <v>0</v>
      </c>
      <c r="F30" s="102">
        <v>0</v>
      </c>
      <c r="G30" s="102"/>
      <c r="H30" s="5">
        <f>D30</f>
        <v>8</v>
      </c>
      <c r="I30" s="5">
        <f>D30</f>
        <v>8</v>
      </c>
      <c r="J30" s="5">
        <f>D30</f>
        <v>8</v>
      </c>
      <c r="K30" s="5"/>
      <c r="L30" s="10"/>
      <c r="M30" s="102"/>
      <c r="N30" s="102"/>
      <c r="O30" s="102"/>
      <c r="P30" s="12"/>
      <c r="Q30" s="12" t="s">
        <v>261</v>
      </c>
    </row>
    <row r="31" spans="1:17" s="43" customFormat="1" x14ac:dyDescent="0.25">
      <c r="A31" s="103" t="s">
        <v>20</v>
      </c>
      <c r="B31" s="103"/>
      <c r="C31" s="14">
        <f>C30</f>
        <v>5</v>
      </c>
      <c r="D31" s="103">
        <f>D30</f>
        <v>8</v>
      </c>
      <c r="E31" s="103">
        <f t="shared" ref="E31:P31" si="3">E30</f>
        <v>0</v>
      </c>
      <c r="F31" s="103">
        <f t="shared" si="3"/>
        <v>0</v>
      </c>
      <c r="G31" s="103"/>
      <c r="H31" s="103">
        <f t="shared" si="3"/>
        <v>8</v>
      </c>
      <c r="I31" s="103">
        <f t="shared" si="3"/>
        <v>8</v>
      </c>
      <c r="J31" s="103">
        <f t="shared" si="3"/>
        <v>8</v>
      </c>
      <c r="K31" s="103">
        <f t="shared" si="3"/>
        <v>0</v>
      </c>
      <c r="L31" s="103"/>
      <c r="M31" s="103">
        <f t="shared" si="3"/>
        <v>0</v>
      </c>
      <c r="N31" s="103">
        <f t="shared" si="3"/>
        <v>0</v>
      </c>
      <c r="O31" s="103">
        <f t="shared" si="3"/>
        <v>0</v>
      </c>
      <c r="P31" s="103">
        <f t="shared" si="3"/>
        <v>0</v>
      </c>
      <c r="Q31" s="9"/>
    </row>
    <row r="32" spans="1:17" x14ac:dyDescent="0.25">
      <c r="A32" s="6" t="s">
        <v>23</v>
      </c>
      <c r="B32" s="6"/>
      <c r="C32" s="15">
        <f>C18+C23+C28+C31</f>
        <v>1001</v>
      </c>
      <c r="D32" s="103">
        <f>D18+D23+D28+D31</f>
        <v>945</v>
      </c>
      <c r="E32" s="103">
        <f>L32</f>
        <v>884.4</v>
      </c>
      <c r="F32" s="103">
        <f>F18+F23+F25</f>
        <v>0</v>
      </c>
      <c r="G32" s="103"/>
      <c r="H32" s="103">
        <f>H18+H23+H28+H31</f>
        <v>945</v>
      </c>
      <c r="I32" s="103">
        <f t="shared" ref="I32:O32" si="4">I18+I23+I28+I31</f>
        <v>945</v>
      </c>
      <c r="J32" s="103">
        <f t="shared" si="4"/>
        <v>945</v>
      </c>
      <c r="K32" s="103">
        <f t="shared" si="4"/>
        <v>0</v>
      </c>
      <c r="L32" s="103">
        <v>884.4</v>
      </c>
      <c r="M32" s="103">
        <f t="shared" si="4"/>
        <v>0</v>
      </c>
      <c r="N32" s="103">
        <f t="shared" si="4"/>
        <v>0</v>
      </c>
      <c r="O32" s="103">
        <f t="shared" si="4"/>
        <v>0</v>
      </c>
      <c r="P32" s="16">
        <f>P18+P23+P28+P31</f>
        <v>0</v>
      </c>
      <c r="Q32" s="17"/>
    </row>
    <row r="33" spans="1:17" x14ac:dyDescent="0.25">
      <c r="A33" s="138" t="s">
        <v>262</v>
      </c>
      <c r="B33" s="138"/>
      <c r="C33" s="138"/>
      <c r="D33" s="138"/>
      <c r="E33" s="138"/>
      <c r="F33" s="138"/>
      <c r="G33" s="138"/>
      <c r="H33" s="138"/>
      <c r="I33" s="138"/>
      <c r="J33" s="138"/>
      <c r="K33" s="138"/>
      <c r="L33" s="138"/>
      <c r="M33" s="138"/>
      <c r="N33" s="138"/>
      <c r="O33" s="138"/>
      <c r="P33" s="138"/>
      <c r="Q33" s="138"/>
    </row>
    <row r="34" spans="1:17" ht="131.25" x14ac:dyDescent="0.25">
      <c r="A34" s="103" t="s">
        <v>24</v>
      </c>
      <c r="B34" s="102">
        <v>6301</v>
      </c>
      <c r="C34" s="18">
        <v>12095.66</v>
      </c>
      <c r="D34" s="5">
        <v>0</v>
      </c>
      <c r="E34" s="5">
        <v>0</v>
      </c>
      <c r="F34" s="5" t="s">
        <v>18</v>
      </c>
      <c r="G34" s="5">
        <v>0</v>
      </c>
      <c r="H34" s="5">
        <f>D34</f>
        <v>0</v>
      </c>
      <c r="I34" s="5">
        <f>D34</f>
        <v>0</v>
      </c>
      <c r="J34" s="5">
        <f>D34</f>
        <v>0</v>
      </c>
      <c r="K34" s="5"/>
      <c r="L34" s="5"/>
      <c r="M34" s="102" t="s">
        <v>18</v>
      </c>
      <c r="N34" s="102" t="s">
        <v>18</v>
      </c>
      <c r="O34" s="102" t="s">
        <v>18</v>
      </c>
      <c r="P34" s="102" t="s">
        <v>18</v>
      </c>
      <c r="Q34" s="19" t="s">
        <v>253</v>
      </c>
    </row>
    <row r="35" spans="1:17" ht="37.5" x14ac:dyDescent="0.25">
      <c r="A35" s="103" t="s">
        <v>25</v>
      </c>
      <c r="B35" s="102">
        <v>2203</v>
      </c>
      <c r="C35" s="18">
        <v>748.8</v>
      </c>
      <c r="D35" s="5">
        <v>250</v>
      </c>
      <c r="E35" s="5">
        <f>L35</f>
        <v>249.6</v>
      </c>
      <c r="F35" s="5" t="s">
        <v>18</v>
      </c>
      <c r="G35" s="5">
        <v>0</v>
      </c>
      <c r="H35" s="5">
        <f>D35</f>
        <v>250</v>
      </c>
      <c r="I35" s="5">
        <f>D35</f>
        <v>250</v>
      </c>
      <c r="J35" s="5">
        <f>D35</f>
        <v>250</v>
      </c>
      <c r="K35" s="5"/>
      <c r="L35" s="5">
        <v>249.6</v>
      </c>
      <c r="M35" s="102" t="s">
        <v>18</v>
      </c>
      <c r="N35" s="102" t="s">
        <v>18</v>
      </c>
      <c r="O35" s="102" t="s">
        <v>18</v>
      </c>
      <c r="P35" s="102" t="s">
        <v>18</v>
      </c>
      <c r="Q35" s="20" t="s">
        <v>263</v>
      </c>
    </row>
    <row r="36" spans="1:17" ht="37.5" x14ac:dyDescent="0.25">
      <c r="A36" s="103" t="s">
        <v>26</v>
      </c>
      <c r="B36" s="102">
        <v>3420</v>
      </c>
      <c r="C36" s="18">
        <v>9140.1</v>
      </c>
      <c r="D36" s="5">
        <v>5590.7987199999998</v>
      </c>
      <c r="E36" s="5">
        <f>L36</f>
        <v>5590.7987199999998</v>
      </c>
      <c r="F36" s="5" t="s">
        <v>18</v>
      </c>
      <c r="G36" s="5">
        <v>0</v>
      </c>
      <c r="H36" s="5">
        <f>D36</f>
        <v>5590.7987199999998</v>
      </c>
      <c r="I36" s="5">
        <f>D36</f>
        <v>5590.7987199999998</v>
      </c>
      <c r="J36" s="5">
        <f>D36</f>
        <v>5590.7987199999998</v>
      </c>
      <c r="K36" s="5"/>
      <c r="L36" s="5">
        <v>5590.7987199999998</v>
      </c>
      <c r="M36" s="102"/>
      <c r="N36" s="102" t="s">
        <v>18</v>
      </c>
      <c r="O36" s="102" t="s">
        <v>18</v>
      </c>
      <c r="P36" s="102" t="s">
        <v>18</v>
      </c>
      <c r="Q36" s="13" t="s">
        <v>264</v>
      </c>
    </row>
    <row r="37" spans="1:17" ht="56.25" x14ac:dyDescent="0.25">
      <c r="A37" s="103" t="s">
        <v>109</v>
      </c>
      <c r="B37" s="102" t="s">
        <v>177</v>
      </c>
      <c r="C37" s="18">
        <f>33512-C34-C35-C36</f>
        <v>11527.44</v>
      </c>
      <c r="D37" s="5">
        <v>6838.7563200000004</v>
      </c>
      <c r="E37" s="5">
        <f>L37</f>
        <v>4876.1493300000002</v>
      </c>
      <c r="F37" s="5" t="s">
        <v>18</v>
      </c>
      <c r="G37" s="5">
        <v>0</v>
      </c>
      <c r="H37" s="5">
        <f>D37</f>
        <v>6838.7563200000004</v>
      </c>
      <c r="I37" s="5">
        <f>D37</f>
        <v>6838.7563200000004</v>
      </c>
      <c r="J37" s="5">
        <f>D37</f>
        <v>6838.7563200000004</v>
      </c>
      <c r="K37" s="5"/>
      <c r="L37" s="5">
        <v>4876.1493300000002</v>
      </c>
      <c r="M37" s="102" t="s">
        <v>18</v>
      </c>
      <c r="N37" s="102" t="s">
        <v>18</v>
      </c>
      <c r="O37" s="102" t="s">
        <v>18</v>
      </c>
      <c r="P37" s="102" t="s">
        <v>18</v>
      </c>
      <c r="Q37" s="57" t="s">
        <v>265</v>
      </c>
    </row>
    <row r="38" spans="1:17" x14ac:dyDescent="0.25">
      <c r="A38" s="6" t="s">
        <v>27</v>
      </c>
      <c r="B38" s="6"/>
      <c r="C38" s="21">
        <f t="shared" ref="C38" si="5">SUM(C34:C37)</f>
        <v>33512</v>
      </c>
      <c r="D38" s="8">
        <f>SUM(D34:D37)</f>
        <v>12679.555039999999</v>
      </c>
      <c r="E38" s="8">
        <f>SUM(E34:E37)</f>
        <v>10716.548050000001</v>
      </c>
      <c r="F38" s="8">
        <f t="shared" ref="F38:L38" si="6">SUM(F34:F37)</f>
        <v>0</v>
      </c>
      <c r="G38" s="8">
        <v>0</v>
      </c>
      <c r="H38" s="8">
        <f t="shared" si="6"/>
        <v>12679.555039999999</v>
      </c>
      <c r="I38" s="8">
        <f t="shared" si="6"/>
        <v>12679.555039999999</v>
      </c>
      <c r="J38" s="8">
        <f t="shared" si="6"/>
        <v>12679.555039999999</v>
      </c>
      <c r="K38" s="8">
        <f t="shared" si="6"/>
        <v>0</v>
      </c>
      <c r="L38" s="8">
        <f t="shared" si="6"/>
        <v>10716.548050000001</v>
      </c>
      <c r="M38" s="103" t="s">
        <v>18</v>
      </c>
      <c r="N38" s="102" t="s">
        <v>18</v>
      </c>
      <c r="O38" s="103" t="s">
        <v>18</v>
      </c>
      <c r="P38" s="103" t="s">
        <v>18</v>
      </c>
      <c r="Q38" s="17"/>
    </row>
    <row r="39" spans="1:17" x14ac:dyDescent="0.25">
      <c r="A39" s="130" t="s">
        <v>232</v>
      </c>
      <c r="B39" s="130"/>
      <c r="C39" s="130"/>
      <c r="D39" s="130"/>
      <c r="E39" s="130"/>
      <c r="F39" s="130"/>
      <c r="G39" s="130"/>
      <c r="H39" s="130"/>
      <c r="I39" s="130"/>
      <c r="J39" s="130"/>
      <c r="K39" s="130"/>
      <c r="L39" s="130"/>
      <c r="M39" s="130"/>
      <c r="N39" s="130"/>
      <c r="O39" s="130"/>
      <c r="P39" s="130"/>
      <c r="Q39" s="130"/>
    </row>
    <row r="40" spans="1:17" ht="281.25" x14ac:dyDescent="0.25">
      <c r="A40" s="97" t="s">
        <v>151</v>
      </c>
      <c r="B40" s="97"/>
      <c r="C40" s="18">
        <f>E40</f>
        <v>673749.9</v>
      </c>
      <c r="D40" s="5">
        <v>701027.2</v>
      </c>
      <c r="E40" s="5">
        <v>673749.9</v>
      </c>
      <c r="F40" s="5">
        <v>701027.2</v>
      </c>
      <c r="G40" s="5">
        <v>673749.9</v>
      </c>
      <c r="H40" s="5" t="s">
        <v>18</v>
      </c>
      <c r="I40" s="5" t="s">
        <v>18</v>
      </c>
      <c r="J40" s="5" t="s">
        <v>18</v>
      </c>
      <c r="K40" s="5"/>
      <c r="L40" s="5"/>
      <c r="M40" s="22" t="s">
        <v>18</v>
      </c>
      <c r="N40" s="22" t="s">
        <v>18</v>
      </c>
      <c r="O40" s="22" t="s">
        <v>18</v>
      </c>
      <c r="P40" s="22" t="s">
        <v>18</v>
      </c>
      <c r="Q40" s="23" t="s">
        <v>308</v>
      </c>
    </row>
    <row r="41" spans="1:17" ht="262.5" x14ac:dyDescent="0.25">
      <c r="A41" s="104" t="s">
        <v>150</v>
      </c>
      <c r="B41" s="104"/>
      <c r="C41" s="18">
        <v>179662.1</v>
      </c>
      <c r="D41" s="5">
        <v>169930.8</v>
      </c>
      <c r="E41" s="18">
        <v>169192.4</v>
      </c>
      <c r="F41" s="77" t="s">
        <v>18</v>
      </c>
      <c r="G41" s="77">
        <v>0</v>
      </c>
      <c r="H41" s="5">
        <v>169930.8</v>
      </c>
      <c r="I41" s="5">
        <v>169930.8</v>
      </c>
      <c r="J41" s="5">
        <v>169930.8</v>
      </c>
      <c r="K41" s="5"/>
      <c r="L41" s="5">
        <v>169192.4</v>
      </c>
      <c r="M41" s="22" t="s">
        <v>18</v>
      </c>
      <c r="N41" s="22" t="s">
        <v>18</v>
      </c>
      <c r="O41" s="22" t="s">
        <v>18</v>
      </c>
      <c r="P41" s="22" t="s">
        <v>18</v>
      </c>
      <c r="Q41" s="23" t="s">
        <v>309</v>
      </c>
    </row>
    <row r="42" spans="1:17" ht="91.5" customHeight="1" x14ac:dyDescent="0.25">
      <c r="A42" s="104" t="s">
        <v>152</v>
      </c>
      <c r="B42" s="104"/>
      <c r="C42" s="18" t="str">
        <f>F42</f>
        <v>-</v>
      </c>
      <c r="D42" s="5">
        <v>300527.49</v>
      </c>
      <c r="E42" s="5">
        <v>300527.5</v>
      </c>
      <c r="F42" s="77" t="s">
        <v>18</v>
      </c>
      <c r="G42" s="77">
        <v>0</v>
      </c>
      <c r="H42" s="5">
        <v>300527.5</v>
      </c>
      <c r="I42" s="5">
        <v>300527.5</v>
      </c>
      <c r="J42" s="5">
        <v>300527.5</v>
      </c>
      <c r="K42" s="5"/>
      <c r="L42" s="5">
        <v>300527.5</v>
      </c>
      <c r="M42" s="98" t="s">
        <v>18</v>
      </c>
      <c r="N42" s="98" t="s">
        <v>18</v>
      </c>
      <c r="O42" s="98" t="s">
        <v>18</v>
      </c>
      <c r="P42" s="98" t="s">
        <v>18</v>
      </c>
      <c r="Q42" s="23" t="s">
        <v>310</v>
      </c>
    </row>
    <row r="43" spans="1:17" ht="37.5" x14ac:dyDescent="0.25">
      <c r="A43" s="105" t="s">
        <v>221</v>
      </c>
      <c r="B43" s="104"/>
      <c r="C43" s="18">
        <v>47694.6</v>
      </c>
      <c r="D43" s="5">
        <f>H43</f>
        <v>12</v>
      </c>
      <c r="E43" s="5">
        <v>0</v>
      </c>
      <c r="F43" s="5"/>
      <c r="G43" s="5">
        <v>0</v>
      </c>
      <c r="H43" s="5">
        <v>12</v>
      </c>
      <c r="I43" s="5">
        <v>12</v>
      </c>
      <c r="J43" s="5">
        <v>12</v>
      </c>
      <c r="K43" s="5"/>
      <c r="L43" s="5"/>
      <c r="M43" s="22"/>
      <c r="N43" s="22"/>
      <c r="O43" s="22"/>
      <c r="P43" s="22"/>
      <c r="Q43" s="23" t="s">
        <v>238</v>
      </c>
    </row>
    <row r="44" spans="1:17" ht="110.25" x14ac:dyDescent="0.25">
      <c r="A44" s="107" t="s">
        <v>149</v>
      </c>
      <c r="B44" s="104"/>
      <c r="C44" s="18">
        <v>54241</v>
      </c>
      <c r="D44" s="5">
        <f>F44</f>
        <v>44410</v>
      </c>
      <c r="E44" s="5">
        <v>30511.3</v>
      </c>
      <c r="F44" s="5">
        <v>44410</v>
      </c>
      <c r="G44" s="5">
        <v>30511.3</v>
      </c>
      <c r="H44" s="77"/>
      <c r="I44" s="77"/>
      <c r="J44" s="77"/>
      <c r="K44" s="77"/>
      <c r="L44" s="77"/>
      <c r="M44" s="22" t="s">
        <v>18</v>
      </c>
      <c r="N44" s="22" t="s">
        <v>18</v>
      </c>
      <c r="O44" s="22" t="s">
        <v>18</v>
      </c>
      <c r="P44" s="22" t="s">
        <v>28</v>
      </c>
      <c r="Q44" s="23" t="s">
        <v>311</v>
      </c>
    </row>
    <row r="45" spans="1:17" ht="75" x14ac:dyDescent="0.25">
      <c r="A45" s="104" t="s">
        <v>148</v>
      </c>
      <c r="B45" s="104"/>
      <c r="C45" s="18">
        <v>25141.200000000001</v>
      </c>
      <c r="D45" s="5">
        <v>26062.5</v>
      </c>
      <c r="E45" s="5">
        <v>17727.22</v>
      </c>
      <c r="F45" s="5">
        <v>26062.5</v>
      </c>
      <c r="G45" s="5">
        <v>17727.22</v>
      </c>
      <c r="H45" s="77"/>
      <c r="I45" s="77"/>
      <c r="J45" s="77"/>
      <c r="K45" s="77"/>
      <c r="L45" s="77"/>
      <c r="M45" s="22" t="s">
        <v>18</v>
      </c>
      <c r="N45" s="22" t="s">
        <v>18</v>
      </c>
      <c r="O45" s="22" t="s">
        <v>18</v>
      </c>
      <c r="P45" s="22" t="s">
        <v>18</v>
      </c>
      <c r="Q45" s="23" t="s">
        <v>312</v>
      </c>
    </row>
    <row r="46" spans="1:17" ht="93.75" x14ac:dyDescent="0.25">
      <c r="A46" s="105" t="s">
        <v>153</v>
      </c>
      <c r="B46" s="104"/>
      <c r="C46" s="18">
        <f>E46</f>
        <v>0</v>
      </c>
      <c r="D46" s="5">
        <f>F46</f>
        <v>153.9</v>
      </c>
      <c r="E46" s="5">
        <f t="shared" ref="E46" si="7">G46</f>
        <v>0</v>
      </c>
      <c r="F46" s="5">
        <v>153.9</v>
      </c>
      <c r="G46" s="5">
        <v>0</v>
      </c>
      <c r="H46" s="5"/>
      <c r="I46" s="5"/>
      <c r="J46" s="5"/>
      <c r="K46" s="5"/>
      <c r="L46" s="5"/>
      <c r="M46" s="22" t="s">
        <v>18</v>
      </c>
      <c r="N46" s="22" t="s">
        <v>18</v>
      </c>
      <c r="O46" s="22" t="s">
        <v>18</v>
      </c>
      <c r="P46" s="22" t="s">
        <v>18</v>
      </c>
      <c r="Q46" s="23" t="s">
        <v>271</v>
      </c>
    </row>
    <row r="47" spans="1:17" ht="262.5" x14ac:dyDescent="0.25">
      <c r="A47" s="104" t="s">
        <v>154</v>
      </c>
      <c r="B47" s="104"/>
      <c r="C47" s="18">
        <f>E47</f>
        <v>508716.41</v>
      </c>
      <c r="D47" s="5">
        <v>509490</v>
      </c>
      <c r="E47" s="5">
        <v>508716.41</v>
      </c>
      <c r="F47" s="5">
        <v>509490</v>
      </c>
      <c r="G47" s="5">
        <v>508716.41</v>
      </c>
      <c r="H47" s="77"/>
      <c r="I47" s="77"/>
      <c r="J47" s="77"/>
      <c r="K47" s="77"/>
      <c r="L47" s="77"/>
      <c r="M47" s="78"/>
      <c r="N47" s="78"/>
      <c r="O47" s="78"/>
      <c r="P47" s="78"/>
      <c r="Q47" s="23" t="s">
        <v>313</v>
      </c>
    </row>
    <row r="48" spans="1:17" ht="243.75" x14ac:dyDescent="0.25">
      <c r="A48" s="104" t="s">
        <v>233</v>
      </c>
      <c r="B48" s="104"/>
      <c r="C48" s="18">
        <v>67642.726360000001</v>
      </c>
      <c r="D48" s="5">
        <v>182193.6</v>
      </c>
      <c r="E48" s="5">
        <v>182193.6</v>
      </c>
      <c r="F48" s="5">
        <v>180371.7</v>
      </c>
      <c r="G48" s="5">
        <v>180371.7</v>
      </c>
      <c r="H48" s="77">
        <v>1821.9</v>
      </c>
      <c r="I48" s="77">
        <v>1821.9</v>
      </c>
      <c r="J48" s="77">
        <v>1821.9</v>
      </c>
      <c r="K48" s="77"/>
      <c r="L48" s="77">
        <v>7732.57</v>
      </c>
      <c r="M48" s="78"/>
      <c r="N48" s="78"/>
      <c r="O48" s="78"/>
      <c r="P48" s="78"/>
      <c r="Q48" s="23" t="s">
        <v>314</v>
      </c>
    </row>
    <row r="49" spans="1:17" ht="56.25" x14ac:dyDescent="0.25">
      <c r="A49" s="104" t="s">
        <v>317</v>
      </c>
      <c r="B49" s="104"/>
      <c r="C49" s="18">
        <f>F49</f>
        <v>0</v>
      </c>
      <c r="D49" s="5">
        <v>360</v>
      </c>
      <c r="E49" s="5">
        <v>360</v>
      </c>
      <c r="F49" s="5">
        <v>0</v>
      </c>
      <c r="G49" s="5">
        <v>0</v>
      </c>
      <c r="H49" s="77">
        <v>360</v>
      </c>
      <c r="I49" s="77">
        <v>360</v>
      </c>
      <c r="J49" s="77">
        <v>360</v>
      </c>
      <c r="K49" s="77"/>
      <c r="L49" s="77">
        <v>360</v>
      </c>
      <c r="M49" s="78"/>
      <c r="N49" s="78"/>
      <c r="O49" s="78"/>
      <c r="P49" s="78"/>
      <c r="Q49" s="23" t="s">
        <v>315</v>
      </c>
    </row>
    <row r="50" spans="1:17" ht="131.25" x14ac:dyDescent="0.25">
      <c r="A50" s="105" t="s">
        <v>29</v>
      </c>
      <c r="B50" s="104"/>
      <c r="C50" s="18">
        <f>F50</f>
        <v>0</v>
      </c>
      <c r="D50" s="5">
        <f t="shared" ref="D50" si="8">H50</f>
        <v>88203.199999999997</v>
      </c>
      <c r="E50" s="5">
        <f>L50</f>
        <v>4100.13</v>
      </c>
      <c r="F50" s="5"/>
      <c r="G50" s="5">
        <v>0</v>
      </c>
      <c r="H50" s="102">
        <v>88203.199999999997</v>
      </c>
      <c r="I50" s="102">
        <v>88203.199999999997</v>
      </c>
      <c r="J50" s="5">
        <v>88203.199999999997</v>
      </c>
      <c r="K50" s="5"/>
      <c r="L50" s="5">
        <v>4100.13</v>
      </c>
      <c r="M50" s="22" t="s">
        <v>18</v>
      </c>
      <c r="N50" s="22" t="s">
        <v>18</v>
      </c>
      <c r="O50" s="22" t="s">
        <v>18</v>
      </c>
      <c r="P50" s="22" t="s">
        <v>157</v>
      </c>
      <c r="Q50" s="24"/>
    </row>
    <row r="51" spans="1:17" ht="290.25" customHeight="1" x14ac:dyDescent="0.25">
      <c r="A51" s="104" t="s">
        <v>155</v>
      </c>
      <c r="B51" s="104"/>
      <c r="C51" s="18">
        <v>12150</v>
      </c>
      <c r="D51" s="5">
        <v>8696.2000000000007</v>
      </c>
      <c r="E51" s="77">
        <v>8676.7199999999993</v>
      </c>
      <c r="F51" s="77"/>
      <c r="G51" s="77">
        <v>0</v>
      </c>
      <c r="H51" s="5">
        <v>8696.2000000000007</v>
      </c>
      <c r="I51" s="5">
        <v>8696.2000000000007</v>
      </c>
      <c r="J51" s="5">
        <v>8696.2000000000007</v>
      </c>
      <c r="K51" s="5"/>
      <c r="L51" s="5">
        <v>8676.7000000000007</v>
      </c>
      <c r="M51" s="78" t="s">
        <v>18</v>
      </c>
      <c r="N51" s="78" t="s">
        <v>18</v>
      </c>
      <c r="O51" s="78" t="s">
        <v>18</v>
      </c>
      <c r="P51" s="78" t="s">
        <v>18</v>
      </c>
      <c r="Q51" s="23" t="s">
        <v>316</v>
      </c>
    </row>
    <row r="52" spans="1:17" ht="131.25" x14ac:dyDescent="0.25">
      <c r="A52" s="105" t="s">
        <v>156</v>
      </c>
      <c r="B52" s="104"/>
      <c r="C52" s="18">
        <f>F52</f>
        <v>0</v>
      </c>
      <c r="D52" s="5">
        <f t="shared" ref="D52:D57" si="9">H52</f>
        <v>500</v>
      </c>
      <c r="E52" s="5">
        <f>L52</f>
        <v>400</v>
      </c>
      <c r="F52" s="5"/>
      <c r="G52" s="5">
        <v>0</v>
      </c>
      <c r="H52" s="5">
        <v>500</v>
      </c>
      <c r="I52" s="5">
        <v>500</v>
      </c>
      <c r="J52" s="5">
        <v>500</v>
      </c>
      <c r="K52" s="5"/>
      <c r="L52" s="5">
        <v>400</v>
      </c>
      <c r="M52" s="22"/>
      <c r="N52" s="22"/>
      <c r="O52" s="22"/>
      <c r="P52" s="22"/>
      <c r="Q52" s="25" t="s">
        <v>266</v>
      </c>
    </row>
    <row r="53" spans="1:17" ht="409.5" x14ac:dyDescent="0.25">
      <c r="A53" s="105" t="s">
        <v>145</v>
      </c>
      <c r="B53" s="104"/>
      <c r="C53" s="18">
        <v>870</v>
      </c>
      <c r="D53" s="18">
        <f t="shared" si="9"/>
        <v>3829.32</v>
      </c>
      <c r="E53" s="5">
        <f>L53</f>
        <v>3829.32</v>
      </c>
      <c r="F53" s="5"/>
      <c r="G53" s="5">
        <v>0</v>
      </c>
      <c r="H53" s="18">
        <v>3829.32</v>
      </c>
      <c r="I53" s="18">
        <v>3829.32</v>
      </c>
      <c r="J53" s="5">
        <f>D53</f>
        <v>3829.32</v>
      </c>
      <c r="K53" s="5"/>
      <c r="L53" s="5">
        <v>3829.32</v>
      </c>
      <c r="M53" s="22"/>
      <c r="N53" s="22"/>
      <c r="O53" s="22"/>
      <c r="P53" s="22"/>
      <c r="Q53" s="58" t="s">
        <v>252</v>
      </c>
    </row>
    <row r="54" spans="1:17" ht="409.5" x14ac:dyDescent="0.25">
      <c r="A54" s="105" t="s">
        <v>146</v>
      </c>
      <c r="B54" s="104"/>
      <c r="C54" s="18">
        <v>9250</v>
      </c>
      <c r="D54" s="5">
        <f t="shared" si="9"/>
        <v>500</v>
      </c>
      <c r="E54" s="5">
        <v>0</v>
      </c>
      <c r="F54" s="5"/>
      <c r="G54" s="5">
        <v>0</v>
      </c>
      <c r="H54" s="5">
        <v>500</v>
      </c>
      <c r="I54" s="5">
        <v>500</v>
      </c>
      <c r="J54" s="5">
        <v>500</v>
      </c>
      <c r="K54" s="5"/>
      <c r="L54" s="5"/>
      <c r="M54" s="22"/>
      <c r="N54" s="22"/>
      <c r="O54" s="22"/>
      <c r="P54" s="22"/>
      <c r="Q54" s="25" t="s">
        <v>260</v>
      </c>
    </row>
    <row r="55" spans="1:17" ht="37.5" x14ac:dyDescent="0.25">
      <c r="A55" s="105" t="s">
        <v>234</v>
      </c>
      <c r="B55" s="104"/>
      <c r="C55" s="18">
        <v>9250</v>
      </c>
      <c r="D55" s="5">
        <f t="shared" si="9"/>
        <v>55200</v>
      </c>
      <c r="E55" s="5">
        <f>L55</f>
        <v>55200</v>
      </c>
      <c r="F55" s="5"/>
      <c r="G55" s="5">
        <v>0</v>
      </c>
      <c r="H55" s="5">
        <v>55200</v>
      </c>
      <c r="I55" s="5">
        <f>D55</f>
        <v>55200</v>
      </c>
      <c r="J55" s="5">
        <v>55200</v>
      </c>
      <c r="K55" s="5"/>
      <c r="L55" s="5">
        <v>55200</v>
      </c>
      <c r="M55" s="22"/>
      <c r="N55" s="22"/>
      <c r="O55" s="22"/>
      <c r="P55" s="22"/>
      <c r="Q55" s="25" t="s">
        <v>238</v>
      </c>
    </row>
    <row r="56" spans="1:17" ht="56.25" x14ac:dyDescent="0.25">
      <c r="A56" s="105" t="s">
        <v>267</v>
      </c>
      <c r="B56" s="104"/>
      <c r="C56" s="18">
        <v>9206.2999999999993</v>
      </c>
      <c r="D56" s="5">
        <f t="shared" si="9"/>
        <v>8700</v>
      </c>
      <c r="E56" s="5">
        <f>L56</f>
        <v>870</v>
      </c>
      <c r="F56" s="5"/>
      <c r="G56" s="5">
        <v>0</v>
      </c>
      <c r="H56" s="5">
        <v>8700</v>
      </c>
      <c r="I56" s="5">
        <f>D56</f>
        <v>8700</v>
      </c>
      <c r="J56" s="5">
        <v>8700</v>
      </c>
      <c r="K56" s="5"/>
      <c r="L56" s="5">
        <v>870</v>
      </c>
      <c r="M56" s="22"/>
      <c r="N56" s="22"/>
      <c r="O56" s="22"/>
      <c r="P56" s="22"/>
      <c r="Q56" s="25" t="s">
        <v>236</v>
      </c>
    </row>
    <row r="57" spans="1:17" ht="409.5" x14ac:dyDescent="0.25">
      <c r="A57" s="105" t="s">
        <v>147</v>
      </c>
      <c r="B57" s="104"/>
      <c r="C57" s="18">
        <v>9206.2999999999993</v>
      </c>
      <c r="D57" s="5">
        <f t="shared" si="9"/>
        <v>13147.9</v>
      </c>
      <c r="E57" s="5"/>
      <c r="F57" s="5"/>
      <c r="G57" s="5">
        <v>0</v>
      </c>
      <c r="H57" s="5">
        <v>13147.9</v>
      </c>
      <c r="I57" s="5">
        <v>13147.9</v>
      </c>
      <c r="J57" s="5">
        <v>13147.9</v>
      </c>
      <c r="K57" s="5"/>
      <c r="L57" s="5"/>
      <c r="M57" s="22"/>
      <c r="N57" s="22"/>
      <c r="O57" s="22"/>
      <c r="P57" s="22"/>
      <c r="Q57" s="25" t="s">
        <v>268</v>
      </c>
    </row>
    <row r="58" spans="1:17" ht="281.25" x14ac:dyDescent="0.25">
      <c r="A58" s="104" t="s">
        <v>269</v>
      </c>
      <c r="B58" s="104"/>
      <c r="C58" s="18"/>
      <c r="D58" s="5">
        <v>972038.98990000004</v>
      </c>
      <c r="E58" s="77">
        <v>1998000.96</v>
      </c>
      <c r="F58" s="77">
        <v>2221557.7999999998</v>
      </c>
      <c r="G58" s="77">
        <v>1978020.96</v>
      </c>
      <c r="H58" s="5">
        <v>22440</v>
      </c>
      <c r="I58" s="5">
        <v>22439.98</v>
      </c>
      <c r="J58" s="5">
        <v>22440</v>
      </c>
      <c r="K58" s="5"/>
      <c r="L58" s="77">
        <v>1998000.96</v>
      </c>
      <c r="M58" s="78"/>
      <c r="N58" s="78"/>
      <c r="O58" s="78"/>
      <c r="P58" s="78"/>
      <c r="Q58" s="25" t="s">
        <v>318</v>
      </c>
    </row>
    <row r="59" spans="1:17" x14ac:dyDescent="0.25">
      <c r="A59" s="105" t="s">
        <v>30</v>
      </c>
      <c r="B59" s="105"/>
      <c r="C59" s="8">
        <f>SUM(C40:C57)</f>
        <v>1606780.53636</v>
      </c>
      <c r="D59" s="8">
        <f>SUM(D40:D58)</f>
        <v>3084983.0998999998</v>
      </c>
      <c r="E59" s="8">
        <f>SUM(E40:E58)</f>
        <v>3954055.46</v>
      </c>
      <c r="F59" s="8">
        <f t="shared" ref="F59:K59" si="10">SUM(F40:F58)</f>
        <v>3683073.0999999996</v>
      </c>
      <c r="G59" s="8">
        <f t="shared" si="10"/>
        <v>3389097.49</v>
      </c>
      <c r="H59" s="8">
        <f t="shared" si="10"/>
        <v>673868.82</v>
      </c>
      <c r="I59" s="8">
        <f t="shared" si="10"/>
        <v>673868.79999999993</v>
      </c>
      <c r="J59" s="8">
        <f t="shared" si="10"/>
        <v>673868.82</v>
      </c>
      <c r="K59" s="8">
        <f t="shared" si="10"/>
        <v>0</v>
      </c>
      <c r="L59" s="8">
        <f>SUM(L40:L58)</f>
        <v>2548889.58</v>
      </c>
      <c r="M59" s="21">
        <f>SUM(M40:M57)</f>
        <v>0</v>
      </c>
      <c r="N59" s="21">
        <f>SUM(N40:N57)</f>
        <v>0</v>
      </c>
      <c r="O59" s="21">
        <f>SUM(O40:O57)</f>
        <v>0</v>
      </c>
      <c r="P59" s="21">
        <f>SUM(P40:P57)</f>
        <v>0</v>
      </c>
      <c r="Q59" s="26">
        <f>E59/D59/100%</f>
        <v>1.2817105740800236</v>
      </c>
    </row>
    <row r="60" spans="1:17" x14ac:dyDescent="0.25">
      <c r="A60" s="130" t="s">
        <v>144</v>
      </c>
      <c r="B60" s="130"/>
      <c r="C60" s="130"/>
      <c r="D60" s="130"/>
      <c r="E60" s="130"/>
      <c r="F60" s="130"/>
      <c r="G60" s="130"/>
      <c r="H60" s="130"/>
      <c r="I60" s="130"/>
      <c r="J60" s="130"/>
      <c r="K60" s="130"/>
      <c r="L60" s="130"/>
      <c r="M60" s="130"/>
      <c r="N60" s="130"/>
      <c r="O60" s="130"/>
      <c r="P60" s="130"/>
      <c r="Q60" s="130"/>
    </row>
    <row r="61" spans="1:17" x14ac:dyDescent="0.25">
      <c r="A61" s="105" t="s">
        <v>37</v>
      </c>
      <c r="B61" s="104"/>
      <c r="C61" s="27">
        <v>9583.4210000000003</v>
      </c>
      <c r="D61" s="28">
        <f>H61</f>
        <v>12880.586450000001</v>
      </c>
      <c r="E61" s="5">
        <f t="shared" ref="E61:E81" si="11">L61</f>
        <v>12693.293900000001</v>
      </c>
      <c r="F61" s="102">
        <v>0</v>
      </c>
      <c r="G61" s="102">
        <v>0</v>
      </c>
      <c r="H61" s="28">
        <v>12880.586450000001</v>
      </c>
      <c r="I61" s="28">
        <v>12880.586450000001</v>
      </c>
      <c r="J61" s="28">
        <v>12880.586450000001</v>
      </c>
      <c r="K61" s="28">
        <v>949.8</v>
      </c>
      <c r="L61" s="27">
        <v>12693.293900000001</v>
      </c>
      <c r="M61" s="22" t="s">
        <v>18</v>
      </c>
      <c r="N61" s="22" t="s">
        <v>18</v>
      </c>
      <c r="O61" s="22" t="s">
        <v>18</v>
      </c>
      <c r="P61" s="101" t="s">
        <v>18</v>
      </c>
      <c r="Q61" s="134" t="s">
        <v>307</v>
      </c>
    </row>
    <row r="62" spans="1:17" x14ac:dyDescent="0.25">
      <c r="A62" s="105" t="s">
        <v>38</v>
      </c>
      <c r="B62" s="104"/>
      <c r="C62" s="27">
        <v>11032.666999999999</v>
      </c>
      <c r="D62" s="28">
        <f t="shared" ref="D62:D79" si="12">H62</f>
        <v>14479.747890000001</v>
      </c>
      <c r="E62" s="5">
        <f t="shared" si="11"/>
        <v>14297.33649</v>
      </c>
      <c r="F62" s="102">
        <v>0</v>
      </c>
      <c r="G62" s="102">
        <v>0</v>
      </c>
      <c r="H62" s="28">
        <v>14479.747890000001</v>
      </c>
      <c r="I62" s="28">
        <v>14479.747890000001</v>
      </c>
      <c r="J62" s="28">
        <v>14479.747890000001</v>
      </c>
      <c r="K62" s="28">
        <v>1090.3050000000001</v>
      </c>
      <c r="L62" s="27">
        <v>14297.33649</v>
      </c>
      <c r="M62" s="22" t="s">
        <v>18</v>
      </c>
      <c r="N62" s="22" t="s">
        <v>18</v>
      </c>
      <c r="O62" s="22" t="s">
        <v>18</v>
      </c>
      <c r="P62" s="101" t="s">
        <v>18</v>
      </c>
      <c r="Q62" s="134"/>
    </row>
    <row r="63" spans="1:17" x14ac:dyDescent="0.25">
      <c r="A63" s="60" t="s">
        <v>39</v>
      </c>
      <c r="B63" s="29"/>
      <c r="C63" s="27">
        <v>10988.993</v>
      </c>
      <c r="D63" s="28">
        <f t="shared" si="12"/>
        <v>14290.83526</v>
      </c>
      <c r="E63" s="5">
        <f t="shared" si="11"/>
        <v>14269.2603</v>
      </c>
      <c r="F63" s="102">
        <v>0</v>
      </c>
      <c r="G63" s="102">
        <v>0</v>
      </c>
      <c r="H63" s="28">
        <v>14290.83526</v>
      </c>
      <c r="I63" s="28">
        <v>14290.83526</v>
      </c>
      <c r="J63" s="28">
        <v>14290.83526</v>
      </c>
      <c r="K63" s="28">
        <v>1253.453</v>
      </c>
      <c r="L63" s="27">
        <v>14269.2603</v>
      </c>
      <c r="M63" s="22" t="s">
        <v>18</v>
      </c>
      <c r="N63" s="22" t="s">
        <v>18</v>
      </c>
      <c r="O63" s="22" t="s">
        <v>18</v>
      </c>
      <c r="P63" s="101" t="s">
        <v>18</v>
      </c>
      <c r="Q63" s="134"/>
    </row>
    <row r="64" spans="1:17" x14ac:dyDescent="0.25">
      <c r="A64" s="105" t="s">
        <v>40</v>
      </c>
      <c r="B64" s="104"/>
      <c r="C64" s="27">
        <v>11896.901</v>
      </c>
      <c r="D64" s="28">
        <f t="shared" si="12"/>
        <v>15469.63356</v>
      </c>
      <c r="E64" s="5">
        <f t="shared" si="11"/>
        <v>15287.51296</v>
      </c>
      <c r="F64" s="102">
        <v>0</v>
      </c>
      <c r="G64" s="102">
        <v>0</v>
      </c>
      <c r="H64" s="28">
        <v>15469.63356</v>
      </c>
      <c r="I64" s="28">
        <v>15469.63356</v>
      </c>
      <c r="J64" s="28">
        <v>15469.63356</v>
      </c>
      <c r="K64" s="28">
        <v>1189.885</v>
      </c>
      <c r="L64" s="27">
        <v>15287.51296</v>
      </c>
      <c r="M64" s="22" t="s">
        <v>18</v>
      </c>
      <c r="N64" s="22" t="s">
        <v>18</v>
      </c>
      <c r="O64" s="22" t="s">
        <v>18</v>
      </c>
      <c r="P64" s="101" t="s">
        <v>18</v>
      </c>
      <c r="Q64" s="134"/>
    </row>
    <row r="65" spans="1:19" x14ac:dyDescent="0.25">
      <c r="A65" s="105" t="s">
        <v>41</v>
      </c>
      <c r="B65" s="104"/>
      <c r="C65" s="27">
        <v>20288.555</v>
      </c>
      <c r="D65" s="28">
        <f t="shared" si="12"/>
        <v>28371.13394</v>
      </c>
      <c r="E65" s="5">
        <f t="shared" si="11"/>
        <v>28187.00606</v>
      </c>
      <c r="F65" s="102">
        <v>0</v>
      </c>
      <c r="G65" s="102">
        <v>0</v>
      </c>
      <c r="H65" s="28">
        <v>28371.13394</v>
      </c>
      <c r="I65" s="28">
        <v>28371.13394</v>
      </c>
      <c r="J65" s="28">
        <v>28371.13394</v>
      </c>
      <c r="K65" s="28">
        <v>2367.6</v>
      </c>
      <c r="L65" s="27">
        <v>28187.00606</v>
      </c>
      <c r="M65" s="22" t="s">
        <v>18</v>
      </c>
      <c r="N65" s="22" t="s">
        <v>18</v>
      </c>
      <c r="O65" s="22" t="s">
        <v>18</v>
      </c>
      <c r="P65" s="101" t="s">
        <v>18</v>
      </c>
      <c r="Q65" s="134"/>
    </row>
    <row r="66" spans="1:19" ht="31.5" customHeight="1" x14ac:dyDescent="0.25">
      <c r="A66" s="105" t="s">
        <v>42</v>
      </c>
      <c r="B66" s="104"/>
      <c r="C66" s="27">
        <v>10877.671</v>
      </c>
      <c r="D66" s="28">
        <f t="shared" si="12"/>
        <v>14455.64883</v>
      </c>
      <c r="E66" s="5">
        <f t="shared" si="11"/>
        <v>14274.3549</v>
      </c>
      <c r="F66" s="102">
        <v>0</v>
      </c>
      <c r="G66" s="102">
        <v>0</v>
      </c>
      <c r="H66" s="28">
        <v>14455.64883</v>
      </c>
      <c r="I66" s="28">
        <v>14455.64883</v>
      </c>
      <c r="J66" s="28">
        <v>14455.64883</v>
      </c>
      <c r="K66" s="28">
        <v>1815.95</v>
      </c>
      <c r="L66" s="27">
        <v>14274.3549</v>
      </c>
      <c r="M66" s="22" t="s">
        <v>18</v>
      </c>
      <c r="N66" s="22" t="s">
        <v>18</v>
      </c>
      <c r="O66" s="22" t="s">
        <v>18</v>
      </c>
      <c r="P66" s="101" t="s">
        <v>18</v>
      </c>
      <c r="Q66" s="134"/>
    </row>
    <row r="67" spans="1:19" x14ac:dyDescent="0.25">
      <c r="A67" s="105" t="s">
        <v>43</v>
      </c>
      <c r="B67" s="104"/>
      <c r="C67" s="27">
        <v>8133.9830000000002</v>
      </c>
      <c r="D67" s="28">
        <f t="shared" si="12"/>
        <v>11409.35368</v>
      </c>
      <c r="E67" s="5">
        <f t="shared" si="11"/>
        <v>11286.293079999999</v>
      </c>
      <c r="F67" s="102">
        <v>0</v>
      </c>
      <c r="G67" s="102">
        <v>0</v>
      </c>
      <c r="H67" s="28">
        <v>11409.35368</v>
      </c>
      <c r="I67" s="28">
        <v>11409.35368</v>
      </c>
      <c r="J67" s="28">
        <v>11409.35368</v>
      </c>
      <c r="K67" s="28">
        <v>1122.6500000000001</v>
      </c>
      <c r="L67" s="27">
        <v>11286.293079999999</v>
      </c>
      <c r="M67" s="22" t="s">
        <v>18</v>
      </c>
      <c r="N67" s="22" t="s">
        <v>18</v>
      </c>
      <c r="O67" s="22" t="s">
        <v>18</v>
      </c>
      <c r="P67" s="101" t="s">
        <v>18</v>
      </c>
      <c r="Q67" s="134"/>
    </row>
    <row r="68" spans="1:19" x14ac:dyDescent="0.25">
      <c r="A68" s="105" t="s">
        <v>44</v>
      </c>
      <c r="B68" s="104"/>
      <c r="C68" s="27">
        <v>9378.8940000000002</v>
      </c>
      <c r="D68" s="28">
        <f t="shared" si="12"/>
        <v>13362.85968</v>
      </c>
      <c r="E68" s="5">
        <f t="shared" si="11"/>
        <v>13129.504800000001</v>
      </c>
      <c r="F68" s="102">
        <v>0</v>
      </c>
      <c r="G68" s="102">
        <v>0</v>
      </c>
      <c r="H68" s="28">
        <v>13362.85968</v>
      </c>
      <c r="I68" s="28">
        <v>13362.85968</v>
      </c>
      <c r="J68" s="28">
        <v>13362.85968</v>
      </c>
      <c r="K68" s="28">
        <v>1188.2470000000001</v>
      </c>
      <c r="L68" s="27">
        <v>13129.504800000001</v>
      </c>
      <c r="M68" s="22" t="s">
        <v>18</v>
      </c>
      <c r="N68" s="22" t="s">
        <v>18</v>
      </c>
      <c r="O68" s="22" t="s">
        <v>18</v>
      </c>
      <c r="P68" s="101" t="s">
        <v>18</v>
      </c>
      <c r="Q68" s="134"/>
    </row>
    <row r="69" spans="1:19" x14ac:dyDescent="0.25">
      <c r="A69" s="105" t="s">
        <v>45</v>
      </c>
      <c r="B69" s="104"/>
      <c r="C69" s="27">
        <v>9689.9110000000001</v>
      </c>
      <c r="D69" s="28">
        <f t="shared" si="12"/>
        <v>13818.128199999999</v>
      </c>
      <c r="E69" s="5">
        <f t="shared" si="11"/>
        <v>13619.88774</v>
      </c>
      <c r="F69" s="102">
        <v>0</v>
      </c>
      <c r="G69" s="102">
        <v>0</v>
      </c>
      <c r="H69" s="28">
        <v>13818.128199999999</v>
      </c>
      <c r="I69" s="28">
        <v>13818.128199999999</v>
      </c>
      <c r="J69" s="28">
        <v>13818.128199999999</v>
      </c>
      <c r="K69" s="28">
        <v>1109.55</v>
      </c>
      <c r="L69" s="27">
        <v>13619.88774</v>
      </c>
      <c r="M69" s="22" t="s">
        <v>18</v>
      </c>
      <c r="N69" s="22" t="s">
        <v>18</v>
      </c>
      <c r="O69" s="22" t="s">
        <v>18</v>
      </c>
      <c r="P69" s="101" t="s">
        <v>18</v>
      </c>
      <c r="Q69" s="134"/>
    </row>
    <row r="70" spans="1:19" x14ac:dyDescent="0.25">
      <c r="A70" s="105" t="s">
        <v>46</v>
      </c>
      <c r="B70" s="104"/>
      <c r="C70" s="27">
        <v>11674.833000000001</v>
      </c>
      <c r="D70" s="28">
        <f t="shared" si="12"/>
        <v>14117.29578</v>
      </c>
      <c r="E70" s="5">
        <f t="shared" si="11"/>
        <v>13924.323990000001</v>
      </c>
      <c r="F70" s="102">
        <v>0</v>
      </c>
      <c r="G70" s="102">
        <v>0</v>
      </c>
      <c r="H70" s="28">
        <v>14117.29578</v>
      </c>
      <c r="I70" s="28">
        <v>14117.29578</v>
      </c>
      <c r="J70" s="28">
        <v>14117.29578</v>
      </c>
      <c r="K70" s="28">
        <v>1236.5999999999999</v>
      </c>
      <c r="L70" s="27">
        <v>13924.323990000001</v>
      </c>
      <c r="M70" s="22" t="s">
        <v>18</v>
      </c>
      <c r="N70" s="22" t="s">
        <v>18</v>
      </c>
      <c r="O70" s="22" t="s">
        <v>18</v>
      </c>
      <c r="P70" s="101" t="s">
        <v>18</v>
      </c>
      <c r="Q70" s="134"/>
    </row>
    <row r="71" spans="1:19" x14ac:dyDescent="0.25">
      <c r="A71" s="105" t="s">
        <v>47</v>
      </c>
      <c r="B71" s="104"/>
      <c r="C71" s="27">
        <v>10818.561</v>
      </c>
      <c r="D71" s="28">
        <f t="shared" si="12"/>
        <v>12896.19111</v>
      </c>
      <c r="E71" s="5">
        <f t="shared" si="11"/>
        <v>12564.29017</v>
      </c>
      <c r="F71" s="102">
        <v>0</v>
      </c>
      <c r="G71" s="102">
        <v>0</v>
      </c>
      <c r="H71" s="28">
        <v>12896.19111</v>
      </c>
      <c r="I71" s="28">
        <v>12896.19111</v>
      </c>
      <c r="J71" s="28">
        <v>12896.19111</v>
      </c>
      <c r="K71" s="95">
        <v>1502.8</v>
      </c>
      <c r="L71" s="27">
        <v>12564.29017</v>
      </c>
      <c r="M71" s="22" t="s">
        <v>18</v>
      </c>
      <c r="N71" s="22" t="s">
        <v>18</v>
      </c>
      <c r="O71" s="22" t="s">
        <v>18</v>
      </c>
      <c r="P71" s="101" t="s">
        <v>18</v>
      </c>
      <c r="Q71" s="134"/>
    </row>
    <row r="72" spans="1:19" x14ac:dyDescent="0.25">
      <c r="A72" s="105" t="s">
        <v>48</v>
      </c>
      <c r="B72" s="104"/>
      <c r="C72" s="27">
        <v>10575.145</v>
      </c>
      <c r="D72" s="28">
        <f t="shared" si="12"/>
        <v>13636.23472</v>
      </c>
      <c r="E72" s="5">
        <f t="shared" si="11"/>
        <v>13375.66886</v>
      </c>
      <c r="F72" s="102">
        <v>0</v>
      </c>
      <c r="G72" s="102">
        <v>0</v>
      </c>
      <c r="H72" s="28">
        <v>13636.23472</v>
      </c>
      <c r="I72" s="28">
        <v>13636.23472</v>
      </c>
      <c r="J72" s="28">
        <v>13636.23472</v>
      </c>
      <c r="K72" s="28">
        <v>1015.4</v>
      </c>
      <c r="L72" s="27">
        <v>13375.66886</v>
      </c>
      <c r="M72" s="22" t="s">
        <v>18</v>
      </c>
      <c r="N72" s="22" t="s">
        <v>18</v>
      </c>
      <c r="O72" s="22" t="s">
        <v>18</v>
      </c>
      <c r="P72" s="101" t="s">
        <v>18</v>
      </c>
      <c r="Q72" s="134"/>
    </row>
    <row r="73" spans="1:19" x14ac:dyDescent="0.25">
      <c r="A73" s="105" t="s">
        <v>49</v>
      </c>
      <c r="B73" s="104"/>
      <c r="C73" s="27">
        <v>10513.144</v>
      </c>
      <c r="D73" s="28">
        <f t="shared" si="12"/>
        <v>14724.633589999999</v>
      </c>
      <c r="E73" s="5">
        <f>L73</f>
        <v>14563.61836</v>
      </c>
      <c r="F73" s="102">
        <v>0</v>
      </c>
      <c r="G73" s="102">
        <v>0</v>
      </c>
      <c r="H73" s="28">
        <v>14724.633589999999</v>
      </c>
      <c r="I73" s="28">
        <v>14724.633589999999</v>
      </c>
      <c r="J73" s="28">
        <v>14724.633589999999</v>
      </c>
      <c r="K73" s="28">
        <v>951.09</v>
      </c>
      <c r="L73" s="27">
        <v>14563.61836</v>
      </c>
      <c r="M73" s="22" t="s">
        <v>18</v>
      </c>
      <c r="N73" s="22" t="s">
        <v>18</v>
      </c>
      <c r="O73" s="22" t="s">
        <v>18</v>
      </c>
      <c r="P73" s="101" t="s">
        <v>18</v>
      </c>
      <c r="Q73" s="134"/>
    </row>
    <row r="74" spans="1:19" x14ac:dyDescent="0.25">
      <c r="A74" s="105" t="s">
        <v>50</v>
      </c>
      <c r="B74" s="104"/>
      <c r="C74" s="27">
        <v>9145.6589999999997</v>
      </c>
      <c r="D74" s="28">
        <f t="shared" si="12"/>
        <v>12740.77901</v>
      </c>
      <c r="E74" s="5">
        <f t="shared" si="11"/>
        <v>12505.516100000001</v>
      </c>
      <c r="F74" s="102">
        <v>0</v>
      </c>
      <c r="G74" s="102">
        <v>0</v>
      </c>
      <c r="H74" s="28">
        <v>12740.77901</v>
      </c>
      <c r="I74" s="28">
        <v>12740.77901</v>
      </c>
      <c r="J74" s="28">
        <v>12740.77901</v>
      </c>
      <c r="K74" s="28">
        <v>1019.151</v>
      </c>
      <c r="L74" s="27">
        <v>12505.516100000001</v>
      </c>
      <c r="M74" s="22" t="s">
        <v>18</v>
      </c>
      <c r="N74" s="22" t="s">
        <v>18</v>
      </c>
      <c r="O74" s="22" t="s">
        <v>18</v>
      </c>
      <c r="P74" s="101" t="s">
        <v>18</v>
      </c>
      <c r="Q74" s="134"/>
    </row>
    <row r="75" spans="1:19" x14ac:dyDescent="0.25">
      <c r="A75" s="105" t="s">
        <v>51</v>
      </c>
      <c r="B75" s="104"/>
      <c r="C75" s="27">
        <v>7846.6729999999998</v>
      </c>
      <c r="D75" s="28">
        <f t="shared" si="12"/>
        <v>10972.399789999999</v>
      </c>
      <c r="E75" s="5">
        <f t="shared" si="11"/>
        <v>10672.9917</v>
      </c>
      <c r="F75" s="102">
        <v>0</v>
      </c>
      <c r="G75" s="102">
        <v>0</v>
      </c>
      <c r="H75" s="28">
        <v>10972.399789999999</v>
      </c>
      <c r="I75" s="28">
        <v>10972.399789999999</v>
      </c>
      <c r="J75" s="28">
        <v>10972.399789999999</v>
      </c>
      <c r="K75" s="28">
        <v>698.8</v>
      </c>
      <c r="L75" s="27">
        <v>10672.9917</v>
      </c>
      <c r="M75" s="22" t="s">
        <v>18</v>
      </c>
      <c r="N75" s="22" t="s">
        <v>18</v>
      </c>
      <c r="O75" s="22" t="s">
        <v>18</v>
      </c>
      <c r="P75" s="101" t="s">
        <v>18</v>
      </c>
      <c r="Q75" s="134"/>
    </row>
    <row r="76" spans="1:19" x14ac:dyDescent="0.25">
      <c r="A76" s="105" t="s">
        <v>52</v>
      </c>
      <c r="B76" s="104"/>
      <c r="C76" s="27">
        <v>9263.5949999999993</v>
      </c>
      <c r="D76" s="28">
        <f t="shared" si="12"/>
        <v>13191.82309</v>
      </c>
      <c r="E76" s="5">
        <f t="shared" si="11"/>
        <v>12914.79262</v>
      </c>
      <c r="F76" s="102">
        <v>0</v>
      </c>
      <c r="G76" s="102">
        <v>0</v>
      </c>
      <c r="H76" s="28">
        <v>13191.82309</v>
      </c>
      <c r="I76" s="28">
        <v>13191.82309</v>
      </c>
      <c r="J76" s="28">
        <v>13191.82309</v>
      </c>
      <c r="K76" s="28">
        <v>1009.32</v>
      </c>
      <c r="L76" s="27">
        <v>12914.79262</v>
      </c>
      <c r="M76" s="22" t="s">
        <v>18</v>
      </c>
      <c r="N76" s="22" t="s">
        <v>18</v>
      </c>
      <c r="O76" s="22" t="s">
        <v>18</v>
      </c>
      <c r="P76" s="101" t="s">
        <v>18</v>
      </c>
      <c r="Q76" s="134"/>
    </row>
    <row r="77" spans="1:19" x14ac:dyDescent="0.25">
      <c r="A77" s="105" t="s">
        <v>53</v>
      </c>
      <c r="B77" s="104"/>
      <c r="C77" s="27">
        <v>77262.599000000002</v>
      </c>
      <c r="D77" s="28">
        <f t="shared" si="12"/>
        <v>74358.621350000001</v>
      </c>
      <c r="E77" s="5">
        <f t="shared" si="11"/>
        <v>73765.302389999997</v>
      </c>
      <c r="F77" s="102">
        <v>0</v>
      </c>
      <c r="G77" s="102">
        <v>0</v>
      </c>
      <c r="H77" s="28">
        <v>74358.621350000001</v>
      </c>
      <c r="I77" s="28">
        <v>74358.621350000001</v>
      </c>
      <c r="J77" s="28">
        <v>74358.621350000001</v>
      </c>
      <c r="K77" s="28">
        <v>6528.22</v>
      </c>
      <c r="L77" s="27">
        <v>73765.302389999997</v>
      </c>
      <c r="M77" s="22" t="s">
        <v>18</v>
      </c>
      <c r="N77" s="22" t="s">
        <v>18</v>
      </c>
      <c r="O77" s="22" t="s">
        <v>18</v>
      </c>
      <c r="P77" s="101" t="s">
        <v>18</v>
      </c>
      <c r="Q77" s="134"/>
      <c r="S77" s="50">
        <f>D77-E77</f>
        <v>593.31896000000415</v>
      </c>
    </row>
    <row r="78" spans="1:19" x14ac:dyDescent="0.25">
      <c r="A78" s="105" t="s">
        <v>54</v>
      </c>
      <c r="B78" s="104"/>
      <c r="C78" s="27">
        <v>21059.294999999998</v>
      </c>
      <c r="D78" s="28">
        <f t="shared" si="12"/>
        <v>28485.184789999999</v>
      </c>
      <c r="E78" s="5">
        <f t="shared" si="11"/>
        <v>27429.15135</v>
      </c>
      <c r="F78" s="102">
        <v>0</v>
      </c>
      <c r="G78" s="102">
        <v>0</v>
      </c>
      <c r="H78" s="28">
        <v>28485.184789999999</v>
      </c>
      <c r="I78" s="28">
        <v>28485.184789999999</v>
      </c>
      <c r="J78" s="28">
        <v>28485.184789999999</v>
      </c>
      <c r="K78" s="28">
        <v>2422</v>
      </c>
      <c r="L78" s="27">
        <v>27429.15135</v>
      </c>
      <c r="M78" s="22" t="s">
        <v>18</v>
      </c>
      <c r="N78" s="22" t="s">
        <v>18</v>
      </c>
      <c r="O78" s="22" t="s">
        <v>18</v>
      </c>
      <c r="P78" s="101" t="s">
        <v>18</v>
      </c>
      <c r="Q78" s="134"/>
    </row>
    <row r="79" spans="1:19" x14ac:dyDescent="0.25">
      <c r="A79" s="105" t="s">
        <v>55</v>
      </c>
      <c r="B79" s="104"/>
      <c r="C79" s="27">
        <v>10914.800000000001</v>
      </c>
      <c r="D79" s="28">
        <f t="shared" si="12"/>
        <v>14865.4468</v>
      </c>
      <c r="E79" s="5">
        <f t="shared" si="11"/>
        <v>14854.17273</v>
      </c>
      <c r="F79" s="102">
        <v>0</v>
      </c>
      <c r="G79" s="102">
        <v>0</v>
      </c>
      <c r="H79" s="28">
        <v>14865.4468</v>
      </c>
      <c r="I79" s="28">
        <v>14865.4468</v>
      </c>
      <c r="J79" s="28">
        <v>14865.4468</v>
      </c>
      <c r="K79" s="28">
        <v>13582.197109999999</v>
      </c>
      <c r="L79" s="27">
        <v>14854.17273</v>
      </c>
      <c r="M79" s="22" t="s">
        <v>18</v>
      </c>
      <c r="N79" s="22" t="s">
        <v>18</v>
      </c>
      <c r="O79" s="22" t="s">
        <v>18</v>
      </c>
      <c r="P79" s="101" t="s">
        <v>18</v>
      </c>
      <c r="Q79" s="134"/>
    </row>
    <row r="80" spans="1:19" s="43" customFormat="1" x14ac:dyDescent="0.25">
      <c r="A80" s="105" t="s">
        <v>270</v>
      </c>
      <c r="B80" s="105"/>
      <c r="C80" s="30">
        <v>280945.3</v>
      </c>
      <c r="D80" s="30">
        <f>SUM(D61:D79)</f>
        <v>348526.53751999995</v>
      </c>
      <c r="E80" s="30">
        <f t="shared" si="11"/>
        <v>343614.27850000001</v>
      </c>
      <c r="F80" s="102">
        <v>0</v>
      </c>
      <c r="G80" s="102">
        <v>0</v>
      </c>
      <c r="H80" s="30">
        <f>SUM(H61:H79)</f>
        <v>348526.53751999995</v>
      </c>
      <c r="I80" s="30">
        <f t="shared" ref="I80:L80" si="13">SUM(I61:I79)</f>
        <v>348526.53751999995</v>
      </c>
      <c r="J80" s="30">
        <f t="shared" si="13"/>
        <v>348526.53751999995</v>
      </c>
      <c r="K80" s="30">
        <f t="shared" si="13"/>
        <v>42053.018109999997</v>
      </c>
      <c r="L80" s="30">
        <f t="shared" si="13"/>
        <v>343614.27850000001</v>
      </c>
      <c r="M80" s="31">
        <f>SUM(M61:M79)</f>
        <v>0</v>
      </c>
      <c r="N80" s="31">
        <f>SUM(N61:N79)</f>
        <v>0</v>
      </c>
      <c r="O80" s="31"/>
      <c r="P80" s="100" t="s">
        <v>18</v>
      </c>
      <c r="Q80" s="134"/>
    </row>
    <row r="81" spans="1:17" x14ac:dyDescent="0.25">
      <c r="A81" s="105" t="s">
        <v>56</v>
      </c>
      <c r="B81" s="104"/>
      <c r="C81" s="27">
        <v>17240</v>
      </c>
      <c r="D81" s="28">
        <f>H81</f>
        <v>25300.716799999998</v>
      </c>
      <c r="E81" s="28">
        <f t="shared" si="11"/>
        <v>24547.220870000001</v>
      </c>
      <c r="F81" s="102">
        <v>0</v>
      </c>
      <c r="G81" s="102">
        <v>0</v>
      </c>
      <c r="H81" s="28">
        <v>25300.716799999998</v>
      </c>
      <c r="I81" s="28">
        <v>25300.716799999998</v>
      </c>
      <c r="J81" s="28">
        <v>25300.716799999998</v>
      </c>
      <c r="K81" s="28">
        <v>21735.8</v>
      </c>
      <c r="L81" s="5">
        <v>24547.220870000001</v>
      </c>
      <c r="M81" s="22" t="s">
        <v>18</v>
      </c>
      <c r="N81" s="22" t="s">
        <v>18</v>
      </c>
      <c r="O81" s="22" t="s">
        <v>18</v>
      </c>
      <c r="P81" s="22" t="s">
        <v>18</v>
      </c>
      <c r="Q81" s="134"/>
    </row>
    <row r="82" spans="1:17" x14ac:dyDescent="0.25">
      <c r="A82" s="100" t="s">
        <v>31</v>
      </c>
      <c r="B82" s="100"/>
      <c r="C82" s="32">
        <v>298185.3</v>
      </c>
      <c r="D82" s="32">
        <f>D81+D80</f>
        <v>373827.25431999995</v>
      </c>
      <c r="E82" s="32">
        <f>E81+E80</f>
        <v>368161.49937000003</v>
      </c>
      <c r="F82" s="102">
        <v>0</v>
      </c>
      <c r="G82" s="102">
        <v>0</v>
      </c>
      <c r="H82" s="32">
        <f t="shared" ref="H82:K82" si="14">H81+H80</f>
        <v>373827.25431999995</v>
      </c>
      <c r="I82" s="96">
        <f t="shared" si="14"/>
        <v>373827.25431999995</v>
      </c>
      <c r="J82" s="96">
        <f t="shared" si="14"/>
        <v>373827.25431999995</v>
      </c>
      <c r="K82" s="96">
        <f t="shared" si="14"/>
        <v>63788.818109999993</v>
      </c>
      <c r="L82" s="96">
        <f>L81+L80</f>
        <v>368161.49937000003</v>
      </c>
      <c r="M82" s="33"/>
      <c r="N82" s="34"/>
      <c r="O82" s="34"/>
      <c r="P82" s="34"/>
      <c r="Q82" s="26">
        <f>E82/D82*100%</f>
        <v>0.984843922200627</v>
      </c>
    </row>
    <row r="83" spans="1:17" x14ac:dyDescent="0.25">
      <c r="A83" s="130" t="s">
        <v>32</v>
      </c>
      <c r="B83" s="130"/>
      <c r="C83" s="130"/>
      <c r="D83" s="130"/>
      <c r="E83" s="130"/>
      <c r="F83" s="130"/>
      <c r="G83" s="130"/>
      <c r="H83" s="130"/>
      <c r="I83" s="130"/>
      <c r="J83" s="130"/>
      <c r="K83" s="130"/>
      <c r="L83" s="130"/>
      <c r="M83" s="130"/>
      <c r="N83" s="130"/>
      <c r="O83" s="130"/>
      <c r="P83" s="130"/>
      <c r="Q83" s="130"/>
    </row>
    <row r="84" spans="1:17" x14ac:dyDescent="0.25">
      <c r="A84" s="135" t="s">
        <v>33</v>
      </c>
      <c r="B84" s="101"/>
      <c r="C84" s="101"/>
      <c r="D84" s="131">
        <f>F84+I84</f>
        <v>748496.05999999994</v>
      </c>
      <c r="E84" s="131">
        <f>G84+L84</f>
        <v>428526.93</v>
      </c>
      <c r="F84" s="131">
        <v>741011.1</v>
      </c>
      <c r="G84" s="131">
        <v>424241.66</v>
      </c>
      <c r="H84" s="131">
        <v>7485</v>
      </c>
      <c r="I84" s="131">
        <v>7484.96</v>
      </c>
      <c r="J84" s="131">
        <v>0</v>
      </c>
      <c r="K84" s="102"/>
      <c r="L84" s="131">
        <v>4285.2700000000004</v>
      </c>
      <c r="M84" s="4" t="s">
        <v>18</v>
      </c>
      <c r="N84" s="4" t="s">
        <v>18</v>
      </c>
      <c r="O84" s="4" t="s">
        <v>18</v>
      </c>
      <c r="P84" s="4" t="s">
        <v>18</v>
      </c>
      <c r="Q84" s="132" t="s">
        <v>304</v>
      </c>
    </row>
    <row r="85" spans="1:17" ht="93.75" customHeight="1" x14ac:dyDescent="0.25">
      <c r="A85" s="135"/>
      <c r="B85" s="101"/>
      <c r="C85" s="101"/>
      <c r="D85" s="131"/>
      <c r="E85" s="131" t="e">
        <f>#REF!</f>
        <v>#REF!</v>
      </c>
      <c r="F85" s="131"/>
      <c r="G85" s="131"/>
      <c r="H85" s="131"/>
      <c r="I85" s="131"/>
      <c r="J85" s="131"/>
      <c r="K85" s="102"/>
      <c r="L85" s="131"/>
      <c r="M85" s="4"/>
      <c r="N85" s="4"/>
      <c r="O85" s="4"/>
      <c r="P85" s="4"/>
      <c r="Q85" s="133"/>
    </row>
    <row r="86" spans="1:17" ht="37.5" x14ac:dyDescent="0.25">
      <c r="A86" s="105" t="s">
        <v>228</v>
      </c>
      <c r="B86" s="101"/>
      <c r="C86" s="101"/>
      <c r="D86" s="102">
        <f>H86</f>
        <v>26119.080999999998</v>
      </c>
      <c r="E86" s="84">
        <v>25567.080999999998</v>
      </c>
      <c r="F86" s="102"/>
      <c r="G86" s="102"/>
      <c r="H86" s="102">
        <v>26119.080999999998</v>
      </c>
      <c r="I86" s="102">
        <v>26119.080999999998</v>
      </c>
      <c r="J86" s="102">
        <v>26119.080999999998</v>
      </c>
      <c r="K86" s="102"/>
      <c r="L86" s="102">
        <v>19398</v>
      </c>
      <c r="M86" s="4"/>
      <c r="N86" s="4"/>
      <c r="O86" s="4"/>
      <c r="P86" s="4"/>
      <c r="Q86" s="104" t="s">
        <v>237</v>
      </c>
    </row>
    <row r="87" spans="1:17" x14ac:dyDescent="0.25">
      <c r="A87" s="105" t="s">
        <v>34</v>
      </c>
      <c r="B87" s="105"/>
      <c r="C87" s="105"/>
      <c r="D87" s="103">
        <f>D86+D84</f>
        <v>774615.14099999995</v>
      </c>
      <c r="E87" s="103">
        <f t="shared" ref="E87:L87" si="15">E86+E84</f>
        <v>454094.011</v>
      </c>
      <c r="F87" s="103">
        <f t="shared" si="15"/>
        <v>741011.1</v>
      </c>
      <c r="G87" s="103">
        <f t="shared" si="15"/>
        <v>424241.66</v>
      </c>
      <c r="H87" s="103">
        <f t="shared" si="15"/>
        <v>33604.080999999998</v>
      </c>
      <c r="I87" s="103">
        <f t="shared" si="15"/>
        <v>33604.040999999997</v>
      </c>
      <c r="J87" s="103">
        <f t="shared" si="15"/>
        <v>26119.080999999998</v>
      </c>
      <c r="K87" s="103">
        <f t="shared" si="15"/>
        <v>0</v>
      </c>
      <c r="L87" s="103">
        <f t="shared" si="15"/>
        <v>23683.27</v>
      </c>
      <c r="M87" s="103" t="e">
        <f>M86+M84</f>
        <v>#VALUE!</v>
      </c>
      <c r="N87" s="103" t="e">
        <f>N86+N84</f>
        <v>#VALUE!</v>
      </c>
      <c r="O87" s="103" t="e">
        <f>O86+O84</f>
        <v>#VALUE!</v>
      </c>
      <c r="P87" s="103" t="e">
        <f>P86+P84</f>
        <v>#VALUE!</v>
      </c>
      <c r="Q87" s="26">
        <f>E87/D87/100%</f>
        <v>0.58621886788035305</v>
      </c>
    </row>
    <row r="88" spans="1:17" x14ac:dyDescent="0.25">
      <c r="A88" s="105" t="s">
        <v>35</v>
      </c>
      <c r="B88" s="105"/>
      <c r="C88" s="105"/>
      <c r="D88" s="103">
        <f>D32+D38+D59+D82+D87</f>
        <v>4247050.0502599999</v>
      </c>
      <c r="E88" s="103">
        <f>E32+E38+E59+E82+E87</f>
        <v>4787911.91842</v>
      </c>
      <c r="F88" s="103">
        <f t="shared" ref="F88:K88" si="16">F32+F38+F59+F82+F87</f>
        <v>4424084.1999999993</v>
      </c>
      <c r="G88" s="103">
        <f t="shared" si="16"/>
        <v>3813339.1500000004</v>
      </c>
      <c r="H88" s="103">
        <f t="shared" si="16"/>
        <v>1094924.7103599999</v>
      </c>
      <c r="I88" s="103">
        <f t="shared" si="16"/>
        <v>1094924.6503599999</v>
      </c>
      <c r="J88" s="103">
        <f t="shared" si="16"/>
        <v>1087439.7103599999</v>
      </c>
      <c r="K88" s="103">
        <f t="shared" si="16"/>
        <v>63788.818109999993</v>
      </c>
      <c r="L88" s="103">
        <f>L32+L38+L59+L82+L87</f>
        <v>2952335.2974199997</v>
      </c>
      <c r="M88" s="100"/>
      <c r="N88" s="100"/>
      <c r="O88" s="100"/>
      <c r="P88" s="100"/>
      <c r="Q88" s="26">
        <f>E88/D88/100%</f>
        <v>1.1273500104212073</v>
      </c>
    </row>
    <row r="89" spans="1:17" ht="22.5" customHeight="1" x14ac:dyDescent="0.25">
      <c r="A89" s="61" t="s">
        <v>235</v>
      </c>
      <c r="B89" s="44"/>
      <c r="C89" s="44"/>
      <c r="D89" s="45">
        <v>3977508.4</v>
      </c>
      <c r="E89" s="44"/>
      <c r="F89" s="46"/>
      <c r="G89" s="46"/>
      <c r="H89" s="47"/>
    </row>
    <row r="90" spans="1:17" ht="15.75" customHeight="1" x14ac:dyDescent="0.25">
      <c r="A90" s="62"/>
      <c r="B90" s="48"/>
      <c r="C90" s="48"/>
      <c r="D90" s="48"/>
      <c r="E90" s="48"/>
      <c r="F90" s="49"/>
      <c r="G90" s="49"/>
      <c r="H90" s="50"/>
    </row>
    <row r="91" spans="1:17" ht="15" customHeight="1" x14ac:dyDescent="0.25">
      <c r="A91" s="62"/>
      <c r="B91" s="48"/>
      <c r="C91" s="48"/>
      <c r="D91" s="48"/>
      <c r="E91" s="48"/>
      <c r="F91" s="49"/>
      <c r="G91" s="49"/>
    </row>
    <row r="92" spans="1:17" x14ac:dyDescent="0.25">
      <c r="D92" s="35">
        <f>D89-D88</f>
        <v>-269541.65026000002</v>
      </c>
      <c r="E92" s="51"/>
      <c r="F92" s="51"/>
      <c r="G92" s="51"/>
      <c r="H92" s="51"/>
      <c r="I92" s="51"/>
      <c r="J92" s="51"/>
      <c r="K92" s="51"/>
      <c r="L92" s="51"/>
    </row>
    <row r="93" spans="1:17" ht="15" customHeight="1" x14ac:dyDescent="0.25">
      <c r="D93" s="52"/>
      <c r="E93" s="49"/>
      <c r="F93" s="49"/>
      <c r="G93" s="49"/>
      <c r="H93" s="49"/>
      <c r="I93" s="49"/>
      <c r="J93" s="49"/>
      <c r="K93" s="49"/>
      <c r="L93" s="49"/>
    </row>
    <row r="94" spans="1:17" ht="15" customHeight="1" x14ac:dyDescent="0.25">
      <c r="D94" s="53"/>
      <c r="P94" s="39">
        <v>48</v>
      </c>
      <c r="Q94" s="54" t="s">
        <v>158</v>
      </c>
    </row>
    <row r="95" spans="1:17" x14ac:dyDescent="0.25">
      <c r="D95" s="53"/>
      <c r="J95" s="37"/>
      <c r="K95" s="37"/>
      <c r="L95" s="37"/>
      <c r="P95" s="39">
        <v>6</v>
      </c>
      <c r="Q95" s="54" t="s">
        <v>159</v>
      </c>
    </row>
    <row r="96" spans="1:17" ht="15" customHeight="1" x14ac:dyDescent="0.25">
      <c r="D96" s="53"/>
      <c r="P96" s="39">
        <v>6</v>
      </c>
      <c r="Q96" s="54" t="s">
        <v>160</v>
      </c>
    </row>
    <row r="97" spans="3:17" ht="15" customHeight="1" x14ac:dyDescent="0.25">
      <c r="P97" s="39">
        <v>6</v>
      </c>
      <c r="Q97" s="54" t="s">
        <v>161</v>
      </c>
    </row>
    <row r="98" spans="3:17" ht="15" customHeight="1" x14ac:dyDescent="0.25">
      <c r="C98" s="14" t="e">
        <f>#REF!</f>
        <v>#REF!</v>
      </c>
      <c r="P98" s="39">
        <v>8</v>
      </c>
      <c r="Q98" s="39" t="s">
        <v>162</v>
      </c>
    </row>
    <row r="99" spans="3:17" ht="15" customHeight="1" x14ac:dyDescent="0.25">
      <c r="C99" s="14" t="e">
        <f>C32+#REF!+#REF!+#REF!+C98</f>
        <v>#REF!</v>
      </c>
      <c r="P99" s="39">
        <v>6</v>
      </c>
      <c r="Q99" s="39" t="s">
        <v>163</v>
      </c>
    </row>
    <row r="100" spans="3:17" ht="15" customHeight="1" x14ac:dyDescent="0.25">
      <c r="P100" s="39">
        <v>9</v>
      </c>
      <c r="Q100" s="39" t="s">
        <v>164</v>
      </c>
    </row>
    <row r="101" spans="3:17" ht="15" customHeight="1" x14ac:dyDescent="0.25">
      <c r="P101" s="39">
        <v>6</v>
      </c>
      <c r="Q101" s="39" t="s">
        <v>165</v>
      </c>
    </row>
    <row r="102" spans="3:17" x14ac:dyDescent="0.25">
      <c r="P102" s="39">
        <v>4</v>
      </c>
      <c r="Q102" s="39" t="s">
        <v>166</v>
      </c>
    </row>
    <row r="103" spans="3:17" x14ac:dyDescent="0.25">
      <c r="C103" s="35"/>
      <c r="P103" s="39">
        <v>6</v>
      </c>
      <c r="Q103" s="39" t="s">
        <v>167</v>
      </c>
    </row>
    <row r="104" spans="3:17" x14ac:dyDescent="0.25">
      <c r="C104" s="53"/>
      <c r="P104" s="39">
        <v>6</v>
      </c>
      <c r="Q104" s="39" t="s">
        <v>168</v>
      </c>
    </row>
    <row r="105" spans="3:17" x14ac:dyDescent="0.25">
      <c r="C105" s="53"/>
      <c r="P105" s="39">
        <v>6</v>
      </c>
      <c r="Q105" s="39" t="s">
        <v>169</v>
      </c>
    </row>
    <row r="106" spans="3:17" x14ac:dyDescent="0.25">
      <c r="C106" s="53"/>
      <c r="P106" s="39">
        <v>6</v>
      </c>
      <c r="Q106" s="39" t="s">
        <v>170</v>
      </c>
    </row>
    <row r="107" spans="3:17" x14ac:dyDescent="0.25">
      <c r="C107" s="53"/>
      <c r="P107" s="39">
        <v>4</v>
      </c>
      <c r="Q107" s="39" t="s">
        <v>171</v>
      </c>
    </row>
    <row r="108" spans="3:17" x14ac:dyDescent="0.25">
      <c r="P108" s="39">
        <v>8</v>
      </c>
      <c r="Q108" s="39" t="s">
        <v>172</v>
      </c>
    </row>
    <row r="109" spans="3:17" x14ac:dyDescent="0.25">
      <c r="P109" s="39">
        <v>4</v>
      </c>
      <c r="Q109" s="39" t="s">
        <v>173</v>
      </c>
    </row>
    <row r="110" spans="3:17" x14ac:dyDescent="0.25">
      <c r="P110" s="39">
        <v>4</v>
      </c>
      <c r="Q110" s="39" t="s">
        <v>174</v>
      </c>
    </row>
    <row r="111" spans="3:17" x14ac:dyDescent="0.25">
      <c r="P111" s="39">
        <v>4</v>
      </c>
      <c r="Q111" s="39" t="s">
        <v>175</v>
      </c>
    </row>
    <row r="112" spans="3:17" x14ac:dyDescent="0.25">
      <c r="P112" s="39">
        <v>2</v>
      </c>
      <c r="Q112" s="39" t="s">
        <v>176</v>
      </c>
    </row>
    <row r="113" spans="16:16" x14ac:dyDescent="0.25">
      <c r="P113" s="39">
        <f>SUM(P94:P112)</f>
        <v>149</v>
      </c>
    </row>
  </sheetData>
  <mergeCells count="33">
    <mergeCell ref="A6:Q6"/>
    <mergeCell ref="A7:Q7"/>
    <mergeCell ref="A8:Q8"/>
    <mergeCell ref="A9:Q9"/>
    <mergeCell ref="A10:Q10"/>
    <mergeCell ref="M12:N12"/>
    <mergeCell ref="O12:P12"/>
    <mergeCell ref="A15:Q15"/>
    <mergeCell ref="A39:Q39"/>
    <mergeCell ref="A19:Q19"/>
    <mergeCell ref="A24:Q24"/>
    <mergeCell ref="A29:Q29"/>
    <mergeCell ref="A33:Q33"/>
    <mergeCell ref="A16:Q16"/>
    <mergeCell ref="A11:A13"/>
    <mergeCell ref="D11:O11"/>
    <mergeCell ref="Q11:Q13"/>
    <mergeCell ref="D12:E12"/>
    <mergeCell ref="F12:G12"/>
    <mergeCell ref="H12:L12"/>
    <mergeCell ref="A60:Q60"/>
    <mergeCell ref="L84:L85"/>
    <mergeCell ref="Q84:Q85"/>
    <mergeCell ref="Q61:Q81"/>
    <mergeCell ref="A83:Q83"/>
    <mergeCell ref="A84:A85"/>
    <mergeCell ref="D84:D85"/>
    <mergeCell ref="E84:E85"/>
    <mergeCell ref="F84:F85"/>
    <mergeCell ref="G84:G85"/>
    <mergeCell ref="H84:H85"/>
    <mergeCell ref="I84:I85"/>
    <mergeCell ref="J84:J85"/>
  </mergeCells>
  <pageMargins left="0.7" right="0.7" top="0.75" bottom="0.75" header="0.3" footer="0.3"/>
  <pageSetup paperSize="9" scale="10" orientation="landscape" r:id="rId1"/>
  <rowBreaks count="1" manualBreakCount="1">
    <brk id="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 Компл.план (Информацию заполни</vt:lpstr>
      <vt:lpstr>Индикаторы ок</vt:lpstr>
      <vt:lpstr>отчет на 01.01.2021</vt:lpstr>
      <vt:lpstr>' Компл.план (Информацию заполни'!Область_печати</vt:lpstr>
      <vt:lpstr>'Индикаторы ок'!Область_печати</vt:lpstr>
      <vt:lpstr>'отчет на 01.01.2021'!Область_печати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2021-01-20T17:10:26Z</dcterms:modified>
</cp:coreProperties>
</file>