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tabRatio="584"/>
  </bookViews>
  <sheets>
    <sheet name="Лист1" sheetId="1" r:id="rId1"/>
  </sheets>
  <definedNames>
    <definedName name="_xlnm.Print_Area" localSheetId="0">Лист1!$A$1:$O$66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21" i="1" s="1"/>
  <c r="C42" i="1" l="1"/>
  <c r="N21" i="1" l="1"/>
  <c r="M21" i="1"/>
  <c r="L21" i="1"/>
  <c r="K21" i="1"/>
  <c r="J21" i="1"/>
  <c r="I21" i="1"/>
  <c r="H21" i="1"/>
  <c r="G21" i="1"/>
  <c r="F21" i="1"/>
  <c r="E21" i="1"/>
  <c r="D20" i="1"/>
  <c r="C20" i="1"/>
  <c r="C19" i="1"/>
  <c r="D18" i="1"/>
  <c r="C17" i="1"/>
  <c r="C16" i="1"/>
  <c r="C15" i="1"/>
  <c r="C21" i="1" l="1"/>
  <c r="I51" i="1" l="1"/>
  <c r="H51" i="1"/>
  <c r="G51" i="1"/>
  <c r="C25" i="1" l="1"/>
  <c r="C39" i="1"/>
  <c r="D48" i="1" l="1"/>
  <c r="D64" i="1" l="1"/>
  <c r="D63" i="1"/>
  <c r="D60" i="1"/>
  <c r="D57" i="1"/>
  <c r="D54" i="1"/>
  <c r="D51" i="1"/>
  <c r="D47" i="1"/>
  <c r="D46" i="1"/>
  <c r="D45" i="1"/>
  <c r="D41" i="1"/>
  <c r="D40" i="1"/>
  <c r="D39" i="1"/>
  <c r="D38" i="1"/>
  <c r="D37" i="1"/>
  <c r="D36" i="1"/>
  <c r="D35" i="1"/>
  <c r="D34" i="1"/>
  <c r="D33" i="1"/>
  <c r="D32" i="1"/>
  <c r="D31" i="1"/>
  <c r="D27" i="1"/>
  <c r="D26" i="1"/>
  <c r="D25" i="1"/>
  <c r="D24" i="1"/>
  <c r="C51" i="1" l="1"/>
  <c r="C34" i="1"/>
  <c r="C48" i="1" l="1"/>
  <c r="C47" i="1"/>
  <c r="C46" i="1"/>
  <c r="C31" i="1"/>
  <c r="F49" i="1" l="1"/>
  <c r="C38" i="1" l="1"/>
  <c r="C45" i="1" l="1"/>
  <c r="C24" i="1"/>
  <c r="E52" i="1"/>
  <c r="F52" i="1"/>
  <c r="G52" i="1"/>
  <c r="H52" i="1"/>
  <c r="I52" i="1"/>
  <c r="J52" i="1"/>
  <c r="C52" i="1"/>
  <c r="J55" i="1" l="1"/>
  <c r="D55" i="1" s="1"/>
  <c r="C57" i="1" l="1"/>
  <c r="C49" i="1"/>
  <c r="C64" i="1" l="1"/>
  <c r="C63" i="1"/>
  <c r="J61" i="1"/>
  <c r="I61" i="1"/>
  <c r="H61" i="1"/>
  <c r="G61" i="1"/>
  <c r="F61" i="1"/>
  <c r="E61" i="1"/>
  <c r="C58" i="1"/>
  <c r="J58" i="1"/>
  <c r="I58" i="1"/>
  <c r="H58" i="1"/>
  <c r="G58" i="1"/>
  <c r="F58" i="1"/>
  <c r="E58" i="1"/>
  <c r="C65" i="1" l="1"/>
  <c r="D58" i="1"/>
  <c r="D61" i="1"/>
  <c r="C60" i="1"/>
  <c r="C61" i="1" s="1"/>
  <c r="H54" i="1" l="1"/>
  <c r="C41" i="1"/>
  <c r="C40" i="1"/>
  <c r="C37" i="1"/>
  <c r="C35" i="1"/>
  <c r="C33" i="1"/>
  <c r="C32" i="1"/>
  <c r="C27" i="1"/>
  <c r="C26" i="1"/>
  <c r="N65" i="1" l="1"/>
  <c r="E65" i="1"/>
  <c r="F65" i="1"/>
  <c r="G65" i="1"/>
  <c r="H65" i="1"/>
  <c r="I65" i="1"/>
  <c r="J65" i="1"/>
  <c r="K65" i="1"/>
  <c r="L65" i="1"/>
  <c r="M65" i="1"/>
  <c r="E49" i="1"/>
  <c r="G49" i="1"/>
  <c r="H49" i="1"/>
  <c r="I49" i="1"/>
  <c r="J49" i="1"/>
  <c r="K49" i="1"/>
  <c r="L49" i="1"/>
  <c r="M49" i="1"/>
  <c r="N49" i="1"/>
  <c r="E42" i="1"/>
  <c r="F42" i="1"/>
  <c r="G42" i="1"/>
  <c r="H42" i="1"/>
  <c r="I42" i="1"/>
  <c r="J42" i="1"/>
  <c r="K42" i="1"/>
  <c r="L42" i="1"/>
  <c r="M42" i="1"/>
  <c r="N42" i="1"/>
  <c r="C28" i="1"/>
  <c r="C67" i="1" s="1"/>
  <c r="C66" i="1" l="1"/>
  <c r="D65" i="1"/>
  <c r="D42" i="1"/>
  <c r="D49" i="1"/>
  <c r="G28" i="1"/>
  <c r="G66" i="1" s="1"/>
  <c r="H55" i="1" l="1"/>
  <c r="J28" i="1" l="1"/>
  <c r="J66" i="1" s="1"/>
  <c r="I28" i="1"/>
  <c r="I66" i="1" s="1"/>
  <c r="H28" i="1"/>
  <c r="H66" i="1" s="1"/>
  <c r="F28" i="1"/>
  <c r="F66" i="1" s="1"/>
  <c r="E28" i="1"/>
  <c r="E66" i="1" s="1"/>
  <c r="K28" i="1" l="1"/>
  <c r="L28" i="1"/>
  <c r="M28" i="1"/>
  <c r="N28" i="1"/>
  <c r="D28" i="1" l="1"/>
  <c r="D67" i="1" s="1"/>
  <c r="M52" i="1"/>
  <c r="M66" i="1" s="1"/>
  <c r="K52" i="1"/>
  <c r="K66" i="1" s="1"/>
  <c r="N52" i="1"/>
  <c r="N66" i="1" s="1"/>
  <c r="L52" i="1"/>
  <c r="L66" i="1" s="1"/>
  <c r="D52" i="1" l="1"/>
  <c r="D66" i="1" s="1"/>
</calcChain>
</file>

<file path=xl/sharedStrings.xml><?xml version="1.0" encoding="utf-8"?>
<sst xmlns="http://schemas.openxmlformats.org/spreadsheetml/2006/main" count="119" uniqueCount="108">
  <si>
    <t>Объемы финансирования (тыс. руб.)</t>
  </si>
  <si>
    <t>ВСЕГО</t>
  </si>
  <si>
    <t>план</t>
  </si>
  <si>
    <t>факт</t>
  </si>
  <si>
    <t>предусмотрено программой</t>
  </si>
  <si>
    <t xml:space="preserve">Итого по подпрограмме </t>
  </si>
  <si>
    <t xml:space="preserve">Наименование мероприятия  (объекта)   </t>
  </si>
  <si>
    <t xml:space="preserve">Федеральный  бюджет     </t>
  </si>
  <si>
    <t>Республиканский бюджет</t>
  </si>
  <si>
    <t>предусмотрено уточненной бюджетной росписью на отчетный период</t>
  </si>
  <si>
    <t>исполнено (кассовые расходы)</t>
  </si>
  <si>
    <t>Местные бюджеты</t>
  </si>
  <si>
    <t>Внебюджетные  источники</t>
  </si>
  <si>
    <t xml:space="preserve">Фактический  результат  выполнения мероприятий (в отчетном периоде и нарастающим итогом с начала года)*     </t>
  </si>
  <si>
    <t>2.Мероприятия, всего</t>
  </si>
  <si>
    <t>Итого по подпрограмме</t>
  </si>
  <si>
    <t xml:space="preserve">Итого  по подпрограмме </t>
  </si>
  <si>
    <t>Всего по программе</t>
  </si>
  <si>
    <t>3.Мероприятия,всего</t>
  </si>
  <si>
    <t>4.Мероприятия, всего</t>
  </si>
  <si>
    <t>Подпрограмма 5 "Обеспечение деятельности центров занятости населения"</t>
  </si>
  <si>
    <t>1. 1. Организация проведения специальной оценки условий труда в организациях республики</t>
  </si>
  <si>
    <t>итого по подпрограмме 1</t>
  </si>
  <si>
    <t>Подпрограмма 6 " Сопровождение инвалидов молодого возраста при трудоустройстве"</t>
  </si>
  <si>
    <t>стр 5 1т</t>
  </si>
  <si>
    <t>стр 39 1т</t>
  </si>
  <si>
    <t xml:space="preserve"> 2т 13р</t>
  </si>
  <si>
    <t>2т 14р</t>
  </si>
  <si>
    <t>2т 12р</t>
  </si>
  <si>
    <t>стр 45 1 т</t>
  </si>
  <si>
    <t xml:space="preserve">стр 27 1т </t>
  </si>
  <si>
    <t>Республики Тыва «Содействие занятости населения на 2020-2022 годы»</t>
  </si>
  <si>
    <t>Подпрограмма 2 «Снижение напряженности на рынке  труда»</t>
  </si>
  <si>
    <t>2.1. Содействие в трудоустройстве многодетных родителей и инвалидов</t>
  </si>
  <si>
    <t xml:space="preserve">2.3. Содействие самозанятости безработных граждан и стимулирование создания дополнительных рабочих мест для трудоустройства безработных граждан  субъектами малого и среднего предпринимательства </t>
  </si>
  <si>
    <t xml:space="preserve">3.1.организация временного трудоустройства несовершеннолетних граждан в возрасте от 14 до 18 лет  в свободное от учебы время </t>
  </si>
  <si>
    <t xml:space="preserve">3.2 Организация ярмарок вакансий и учебных рабочих мест </t>
  </si>
  <si>
    <t>3.3 Информирование населения и работодателей о положении на рынке труда</t>
  </si>
  <si>
    <t>3.4 Организация проведения оплачиваемых общественных работ</t>
  </si>
  <si>
    <t>3.5 Организация временного трудоустройства безработных граждан, испытывающих трудности в поиске работы</t>
  </si>
  <si>
    <t>3.6 Социальная адаптация безработных граждан на рынке труда</t>
  </si>
  <si>
    <t>3.7 Оказание содействия самозанятости безработных граждан</t>
  </si>
  <si>
    <t>3.8 Организация временного трудоустройства безработных граждан в возрасте от 18 до 20 лет, имеющих среднее профессиональное образование и ищущих работу впервые</t>
  </si>
  <si>
    <t xml:space="preserve">3.10. Организация профессиональной ориентации граждан </t>
  </si>
  <si>
    <t xml:space="preserve">3.11. Содействие безработным гражданам и членам их семей в переселении в другую местность на новое место жительства для трудоустройства по направлению органов службы занятости </t>
  </si>
  <si>
    <t>Подпрограмма 4 «Обеспечение социальной поддержки безработных граждан»</t>
  </si>
  <si>
    <t xml:space="preserve">4.1  Выплата пособия по безработице </t>
  </si>
  <si>
    <t>4.2 Выплата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</t>
  </si>
  <si>
    <t xml:space="preserve">4.3 Выплата пенсии, назначенной по предложению органов службы занятости на период до наступления возраста, дающего право на страховую пенсию по старости, в том числе назначаемую досрочно </t>
  </si>
  <si>
    <t xml:space="preserve">4.4. Оплата услуг почтовой связи по доставке пособий по безработице, стипендий и материальной помощи, оплата банковских услуг по выплате пособий по безработице, стипендий и материальной помощи </t>
  </si>
  <si>
    <t xml:space="preserve">5.1 Мероприятия, направленные на осуществление центрами занятости населения переданных полномочий в сфере занятости населения </t>
  </si>
  <si>
    <t>6.1. Трудоустройство инвалидов молодого возраста</t>
  </si>
  <si>
    <t xml:space="preserve">Подпрограмма 7 «Организация профессионального обучения и дополнительного профессионального образования граждан в возрасте 50-ти лет и старше, а также лиц предпенсионного возраста» </t>
  </si>
  <si>
    <t xml:space="preserve">«Организация профессионального обучения и дополнительного профессионального образования граждан в возрасте 50-ти лет и старше, а также лиц предпенсионного возраста» </t>
  </si>
  <si>
    <t xml:space="preserve">Подпрограмма 8 «Организация переобучения и повышения квалификации женщин, находящихся в отпуске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занятости» </t>
  </si>
  <si>
    <t>«Организация переобучения и повышения квалификации женщин, находящихся в отпуске по уходу за ребенком в возрасте до трех лет, а также женщин, имеющих детей дошкольного возраста, не состоящих в трудовых отношениях и обратившихся в органы службы занятости»</t>
  </si>
  <si>
    <t xml:space="preserve">9.2.  Переобучение, повышение квалификации работников предприятий </t>
  </si>
  <si>
    <t>-</t>
  </si>
  <si>
    <t>В обучающих организациях в отчетном периоде прошли обучение и проверку знаний требований охраны труда 25 человек. Число обученных специалистов составило 15 человек, а руководителей 10 человек.</t>
  </si>
  <si>
    <t>стр 23, 1т</t>
  </si>
  <si>
    <t xml:space="preserve"> 2т 10р</t>
  </si>
  <si>
    <t>Осуществлена выплата заработной платы 120 работников центров занятости, по договорам гражданско-правового характера (сторожа, технички и водители) - 31 человек, спровождение программных продуктов Катарсис, 1С:бухгалетрия, СБИС, Випнет, Контурэкстерн, ГСМ, оплата комммунальных услуг, аренда 3 помещений ЦЗН, оплата услуг связи.</t>
  </si>
  <si>
    <t xml:space="preserve">В связи с дефицитом бюджета в 2020 году финансовые средства на данное мероприятие были профинансированы Министерством финансов Республики Тыва в 2021 году.  Конкурс по отбору бизнес-планов безработных граждан по самозанятости и заявок работодателей на возмещение расходов был проведен 04.12.2020 году. В результате конкурсного отбора поддержку получили 15 безработных граждан, создающих свое дело.
</t>
  </si>
  <si>
    <t>утверждено на 2021  год законом Республики Тыва о республиканском  бюджете</t>
  </si>
  <si>
    <t>3.9 Профессиональное обучение и дополнительное профессиональное образование безработных граждан; женщин находящихся в отпуске по уходу за ребенком до достижения им возраста трех лет; безработных граждан для трудоустройства на строительные объекты</t>
  </si>
  <si>
    <t>1.2. Финансовое обеспечение предупредительных мер по сокращению производственного травматизма и профессиональных заболеваний</t>
  </si>
  <si>
    <t>1.3.  Проведение медицинских осмотров</t>
  </si>
  <si>
    <t xml:space="preserve">1.4. Организация обучения и дополнительного профессионального образования по охране труда </t>
  </si>
  <si>
    <t xml:space="preserve">1.5.Организация и проведение семинаров-совещаний, "круглых столов", и других мероприятий по вопросам охраны труда </t>
  </si>
  <si>
    <t>1.6. Организация и проведение конкурсов по охране труда</t>
  </si>
  <si>
    <t>Подпрограмма 1 «Улучшение условий и охраны труда, нормирования труда в Республике Тыва»</t>
  </si>
  <si>
    <t>2.2.  Организация проведения конкурсного отбора молодых граждан с профессиоанльным образованием для получения профессиональных навыков в органах исполнительной власти Республики Тыва</t>
  </si>
  <si>
    <t>Подпрограмма 3 «Содействие занятости населения»</t>
  </si>
  <si>
    <t xml:space="preserve">Подпрограмма 9 «Повышение эффективности службы занятости в Республике Тыва" </t>
  </si>
  <si>
    <t xml:space="preserve">к государственной программе </t>
  </si>
  <si>
    <t>Республики Тыва "Содействие занятости населения на 2020 - 2022 годы"</t>
  </si>
  <si>
    <t>Перечень</t>
  </si>
  <si>
    <t>основных мероприятий государственной программы</t>
  </si>
  <si>
    <t xml:space="preserve">9.1. Повышение эффективности службы занятости </t>
  </si>
  <si>
    <t>2.4. Участие безработных граждан в чемпионате «Абилимпикс»</t>
  </si>
  <si>
    <t>VI Региональный чемпионат «Абилимпикс» Республики Тыва среди людей с инвалидностью и ограниченными возможностями здоровья проведен Министерством образования и науки Республики Тыва в период с 21 по 23 сентября 2020 г.
В 2021 году в региональном чемпионате по профессиональному мастерству среди инвалидов и лиц с ограниченными возможностями здоровья «Абилимпикс» безработные граждане, состоящие на учете в органах службы занятости, не принимали участие. Однако, при поддержке Минтруда Республики Тыва, в нынешнем году проводились 2 компетенции – «Вязание крючком» и «Портной».</t>
  </si>
  <si>
    <t>за январь - декабрь 2021г.</t>
  </si>
  <si>
    <t>За январь - декабрь т.г. трудоустроены 18 человек. В г. Кызыле в рамках подпрограммы были трудоустроены 18 инвалидов молодого возраста:
- 4 человека трудоустроены специалистами в Департамент по социальной политике мэрии г. Кызыла и 1 человек в МУП «Благоустройство", 6 человек трудоустроены специалистами в ГКУ РТ «ЦЗН г. Кызыла».                                                                                                                                                      В Барун-Хемчикским цзн 1 гражданин трудоустроен разнорабочим в администрацию с.Аксы-Барлык, 2 инвалида трудоустроены в цзн Пий-Хемского кожууна, 1 гражданин - программистом в Горный техникум г.Ак-Довурак, 1 гражданин - специалистом в администрацию Бай-Тайгинского кожууна, 1 гражданин - специалистом в Управление труда Тандинского кожууна и 1 инвалид трудоустроен цзном Монгун-Тайгинского кожууна в ООО "Дорожник" дорожним рабочим.</t>
  </si>
  <si>
    <t>охрана должно быть 269,6 тыс .руб. касса</t>
  </si>
  <si>
    <t>В связи с дефицитом бюджета в 2020 году финансовые средства на данное мероприятие были профинансированы Министерством финансов Республики Тыва в 2021 году. Конкурс по отбору бизнес-планов безработных граждан по самозанятости и заявок работодателей на возмещение расходов был проведен 04.12.2020 года. В результате конкурсного отбора поддержку получили 10 работодателей, создающих 21 новых рабочих мест для трудоустройства многодетных родителей, воспитывающих ребенка-инвалида.</t>
  </si>
  <si>
    <t xml:space="preserve">За январь - декабрь т.г. на временные работы трудоустроено 1165 несовершеннолетних граждан в возрасте от 14 до 18 лет в свободное от учебы время, что в сравнении с АППГ увеличилось на 393 человека (2020 г. - 772 человек).   Заключены 139 договоров с 84 общеобразовательными учреждениями, администрациями сумонов и районов.  В целом, подростками проводились работы по выращиванию рассады овощей и цветов и их уходу в пришкольных лагерях, они участвовали в косметическом ремонте школьных помещений и библиотек, занимались ремонтом школьного инвентаря, изготовлением раздаточных и наглядных материалов, помогали чабанам, благоустраивали памятники, посвященные Великой Отечественной войне. </t>
  </si>
  <si>
    <t>За январь - декабрь т.г. проведено 64 ярмарок вакансий, что в сравнении с АППГ увеличилось на 2 ед. (2020 г. - 62 ярмарок). Главная цель мероприятия – познакомить ищущих работу граждан со списком предлагаемых вакансий, предоставить наиболее полную информацию о рынке труда, о предприятиях, испытывающих потребность в работниках, о возможностях трудоустройства, переобучения на основе имеющихся свободных рабочих и учебных мест.</t>
  </si>
  <si>
    <t>За январь - декабрь т.г. получили государственные услуги по информированию о ситуации на рынке труда 13,1 тыс. человек, что по сравнению с АППГ снизилось на 14,1 тыс. человек  (2020г - 27,2 тыс. человек). Центрами занятости населения республики организовано информирование безработных граждан о возможности упрощенного порядка регистрации на портале «Работа в России».</t>
  </si>
  <si>
    <t>За январь - декабрь т.г. на общественные работы трудоустроено 1965  человек, что в сравнении с АППГ уменьшилось  на 233 человека (2020 г. - 2198 человек). Основными видами общественных работ, на которые направлялись безработные граждане, за отчетный период: благоустройство населенных пунктов, сакманные работы, весенне-полевые работы, очистка арыков, благоустройство памятников и т.д. За счет средств из республиканского бюджета безработным гражданам органы службы занятости за участие в общественных работах перечисляют на расчетный счет материальную поддержку в размере 2100 рублей за 1 месяц работы, после предоставления работодателем акта выполненных работ и табеля учета рабочего времени.</t>
  </si>
  <si>
    <t>За январь - декабрь т.г. на временных работах приняло участие 791 безработных граждан, испытывающих трудности в поиске работы, что в сравнении с АППГ увеличилось на 157 человек  (2020 г. - 634 человек). На временные работы направляются граждане, испытывающие трудности в поиске работы, нуждающиеся в социальной защите. К ним относятся инвалиды, одинокие и многодетные родители, лица, уволенные с    военной службы, лица, освобожденные из мест лишения свободы и пр.
  За счет средств из республиканского бюджета безработным гражданам органы службы занятости за участие во временных работах перечисляют на расчетный счет материальную поддержку в размере 2100 рублей за 1 месяц работы, после предоставления работодателем акта выполненных работ и табеля учета рабочего времени.</t>
  </si>
  <si>
    <t>За январь - декабрь т.г. получили государственные услуги  по социальной адаптации 704 человек, что в сравнении с АППГ увеличилось на 27 человек (2020 г. - 677 человек). Государственная услуга по социальной адаптации безработных граждан на рынке труда направлена на удовлетворение потребности граждан, признанных в установленном порядке безработными, в получении навыков активного, самостоятельного поиска работы, составления резюме, проведения деловой беседы с работодателем, самопрезентации, преодоления последствий безработицы, повышения мотивации к труду, что способствует сокращению периода поиска подходящей работы за счет формирования у безработного гражданина активной жизненной позиции.</t>
  </si>
  <si>
    <t>За январь - декабрь т.г. получили государственные услуги по содействию самозанятости 36 человек, что в сравнении с АППГ увеличилось на 21 человек (2020 г. - 15 человек). Центры занятости населения информировали безработных граждан о возможностях создания собственного дела, проводили тестирования на наличие способностей к предпринимательству и консультации по организации и ведения бизнеса.</t>
  </si>
  <si>
    <t xml:space="preserve">За январь - декабрь т.г. трудоустроено 12 человек, что в сравнении с АППГ уменьшилось на 7 человек (2020г - 19 человек). Выпускники, имеющие среднее профессиональное образование и ищущие работу впервые приобретают практический опыт работы, осваивают новые технологии, формы и методы организации труда непосредственно на рабочем месте.  </t>
  </si>
  <si>
    <t>За январь - декабрь т.г. государственные услуги по профессиональной ориентации получили 6,5 тыс.  человек, что меньше АППГ на 4,1 тыс. человек (2020 г. - 10,6 тыс. человек). В целях профинформирования издаются памятки, буклеты по самостоятельному поиску работы для молодежи, несовершеннолетних граждан, выпускников учебных заведений и других категорий граждан.</t>
  </si>
  <si>
    <t>За январь - декабрь т.г. количество безработных граждан, получающих пособие по безработице, составило 17,6 тыс. человек, что по сравнению с АППГ уменьшилось на 19,2 тыс. человек (2020 г.- 36,8 тыс. человек).</t>
  </si>
  <si>
    <t xml:space="preserve">За январь - декабрь т.г. стипендия выплачена 210 гражданам, направленных на профессиональное обучение, что по сравнению с АППГ уменьшилось на 161 человек (2020 г. - 371 человек). </t>
  </si>
  <si>
    <t>За январь - декабрь т.г.  досрочная пенсия назначена 10 гражданам, что на уровне АППГ (2020 г. - 10 человек).</t>
  </si>
  <si>
    <t>За январь  - декабрь т.г. социальные выплаты гражданам, признанным в установленном порядке безработными, получали 21,3 тыс. человек. Выплаты осуществлены на банковские карты.  Всего на оплату банаковский услуг израсходовано - 1284,3 тыс. рублей.</t>
  </si>
  <si>
    <t xml:space="preserve">С целью трудоустройства безработных граждан в другой местности за январь - декабрь т.г. направлены и трудоустроены 11 человек, что в сравнении с АППГ увеличилось на 8 человек (2020г. - 3 человека).  </t>
  </si>
  <si>
    <t>Всего в 2021 году на мероприятие по модернизации центра занятости населения было предусмотрено 10 000,0 тыс. руб., из них с федерального бюджета – 9 900,00 тыс. руб., с республиканского бюджета – 100,0 тыс. руб. 
Результатом использования субсидии является показатель «количество центров занятости в субъектах Российской Федерации, в которых реализуются или реализованы проекты по модернизации» на 2021 год – 1 ед.
По итогам реализации мероприятия в 2021 году финансовые средства были освоены в полном объеме, контрольный показатель достигнут.</t>
  </si>
  <si>
    <t>В целях реализации Федерального закона от 28.12.2013 г. № 426-ФЗ «О специальной оценке условий труда» за январь-декабрь 2021 года специальная оценка условий труда проведена в 151 организации, которой охвачено 7610 рабочих мест.</t>
  </si>
  <si>
    <t>В соответствии с приказом Минтруда России от 10.12.2012 г. № 580н «Об утверждении Правил финансового обеспечения предупредительных мер по сокращению производственного травматизма и профессиональных заболеваний работников и санаторно-курортного лечения работников, занятых на работах с вредными и (или) опасными производственными факторами» работодатели могут до 1 августа ежегодно подать заявки в Фонд социального страхования РФ по РТ. За 2021 год 71 страхователь освоили 42170 тыс.руб.</t>
  </si>
  <si>
    <t xml:space="preserve">По данным Управления Роспотребнадзора по РТ в  2021 г.   Зафиксировано 14 случаев выявления профессиональных заболеваний. </t>
  </si>
  <si>
    <t>В связи с трудной эпидемиологической ситуацией по Covid-19  мероприятия (семинары-совещания, круглые столы) по вопросам охраны труда не проведены</t>
  </si>
  <si>
    <t>В связи с трудной эпидемиологической ситуацией по Covid-19 в отчетном периоде конкурс рисунков  "Охрана труда глазами детей" не проводился.</t>
  </si>
  <si>
    <t>В соответствии с Указом Главы Республики Тыва от 17 марта 2017 г. № 62 проходят стажировку 16 выпускников.</t>
  </si>
  <si>
    <t>Приложение 4</t>
  </si>
  <si>
    <t xml:space="preserve">За январь - декабрь 2021 года на профессиональное обучение направлено 509 граждан,  включая безработных граждан 438 человек, что по сравнению с АППГ увеличилось на 49 человек (2020 г. - 464 человек). Из числа направленных граждан трудоустроены 60,0%.
Профессиональное образование безработных граждан проводилось по профессиям, специальностям, пользующимся спросом на рынке труда, для повышения возможности безработных граждан в поиске оплачиваемой работы.
Средний период профессионального обучения безработных граждан   составил 1,7 месяцев. 
В среднем затраты на профессиональное обучение одного безработного составили 17,0 тыс. рублей (2020 г – 13,7 тыс. рублей).
В 2021 году на данное мероприятие выделено 7 166,1 тыс. рублей. Заключено 274 договора с 20 образовательными организациями.
Востребованными профессиями (специальностями) для обучения являются такие профессии как: машинист бульдозера, по которому прошли обучение – 38 чел., водителя категории «Д, С» - 41 чел., охранники – 38 чел., машинист землеройно-фрезерной самоходной машины – 12 чел., электросварщик ручной сварки – 14 чел., повар – 43 чел., машинист кочегар котельной – 23 чел., парикмахер – 41 чел., машинист автогрейдера – 8 чел., массажист – 19 чел., кондитер – 8 чел., воспитатель детского сада – 10 чел., визажист – 6 чел.
Средняя стоимость обучения одного гражданина составляет 17,0 тыс. рублей, средняя продолжительность обучения 1,7 месяцев.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</si>
</sst>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"/>
    <numFmt numFmtId="166" formatCode="#,##0.0_ ;\-#,##0.0\ "/>
    <numFmt numFmtId="167" formatCode="#,##0.00_ ;\-#,##0.00\ 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rgb="FF2C2D2E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164" fontId="0" fillId="2" borderId="0" xfId="1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/>
    <xf numFmtId="164" fontId="6" fillId="2" borderId="0" xfId="0" applyNumberFormat="1" applyFont="1" applyFill="1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10" fillId="2" borderId="1" xfId="0" applyFont="1" applyFill="1" applyBorder="1" applyAlignment="1">
      <alignment horizontal="justify" vertical="center" wrapText="1"/>
    </xf>
    <xf numFmtId="164" fontId="9" fillId="2" borderId="1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164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11" fillId="2" borderId="1" xfId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/>
    <xf numFmtId="0" fontId="12" fillId="2" borderId="1" xfId="0" applyFont="1" applyFill="1" applyBorder="1" applyAlignment="1">
      <alignment vertical="center" wrapText="1"/>
    </xf>
    <xf numFmtId="0" fontId="13" fillId="2" borderId="0" xfId="0" applyFont="1" applyFill="1" applyAlignment="1">
      <alignment horizontal="center" vertical="center"/>
    </xf>
    <xf numFmtId="0" fontId="13" fillId="2" borderId="0" xfId="0" applyFont="1" applyFill="1"/>
    <xf numFmtId="0" fontId="14" fillId="2" borderId="0" xfId="0" applyFont="1" applyFill="1" applyAlignment="1">
      <alignment horizontal="center" vertical="center"/>
    </xf>
    <xf numFmtId="0" fontId="14" fillId="2" borderId="0" xfId="0" applyFont="1" applyFill="1"/>
    <xf numFmtId="165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0" fontId="15" fillId="2" borderId="0" xfId="0" applyFont="1" applyFill="1"/>
    <xf numFmtId="166" fontId="10" fillId="2" borderId="1" xfId="1" applyNumberFormat="1" applyFont="1" applyFill="1" applyBorder="1" applyAlignment="1">
      <alignment horizontal="center" vertical="center" wrapText="1"/>
    </xf>
    <xf numFmtId="165" fontId="10" fillId="2" borderId="1" xfId="1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5" fontId="12" fillId="2" borderId="1" xfId="1" applyNumberFormat="1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165" fontId="11" fillId="2" borderId="1" xfId="1" applyNumberFormat="1" applyFont="1" applyFill="1" applyBorder="1" applyAlignment="1">
      <alignment horizontal="center" vertical="center" wrapText="1"/>
    </xf>
    <xf numFmtId="165" fontId="9" fillId="2" borderId="1" xfId="1" applyNumberFormat="1" applyFont="1" applyFill="1" applyBorder="1" applyAlignment="1">
      <alignment horizontal="center" vertical="center" wrapText="1"/>
    </xf>
    <xf numFmtId="167" fontId="11" fillId="2" borderId="1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4" fontId="7" fillId="2" borderId="1" xfId="1" applyFont="1" applyFill="1" applyBorder="1" applyAlignment="1">
      <alignment horizontal="center" vertical="center" wrapText="1"/>
    </xf>
    <xf numFmtId="2" fontId="10" fillId="2" borderId="1" xfId="1" applyNumberFormat="1" applyFont="1" applyFill="1" applyBorder="1" applyAlignment="1">
      <alignment horizontal="center" vertical="center" wrapText="1"/>
    </xf>
    <xf numFmtId="2" fontId="11" fillId="2" borderId="1" xfId="1" applyNumberFormat="1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vertical="top"/>
    </xf>
    <xf numFmtId="165" fontId="11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justify" vertical="center"/>
    </xf>
    <xf numFmtId="0" fontId="4" fillId="2" borderId="0" xfId="0" applyFont="1" applyFill="1" applyAlignment="1">
      <alignment horizontal="right" vertical="center"/>
    </xf>
    <xf numFmtId="0" fontId="16" fillId="0" borderId="1" xfId="0" applyFont="1" applyBorder="1" applyAlignment="1">
      <alignment horizontal="justify" vertical="center" wrapText="1"/>
    </xf>
    <xf numFmtId="165" fontId="0" fillId="2" borderId="0" xfId="0" applyNumberFormat="1" applyFill="1"/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68"/>
  <sheetViews>
    <sheetView tabSelected="1" view="pageBreakPreview" topLeftCell="B37" zoomScale="70" zoomScaleNormal="70" zoomScaleSheetLayoutView="70" zoomScalePageLayoutView="10" workbookViewId="0">
      <selection activeCell="O39" sqref="O39"/>
    </sheetView>
  </sheetViews>
  <sheetFormatPr defaultColWidth="9.140625" defaultRowHeight="15.75" x14ac:dyDescent="0.25"/>
  <cols>
    <col min="1" max="1" width="9.140625" style="1"/>
    <col min="2" max="2" width="42.7109375" style="3" customWidth="1"/>
    <col min="3" max="6" width="16.85546875" style="1" customWidth="1"/>
    <col min="7" max="9" width="20.28515625" style="1" customWidth="1"/>
    <col min="10" max="10" width="20.28515625" style="7" customWidth="1"/>
    <col min="11" max="14" width="12" style="7" customWidth="1"/>
    <col min="15" max="15" width="109.42578125" style="3" customWidth="1"/>
    <col min="16" max="16" width="0.28515625" style="7" hidden="1" customWidth="1"/>
    <col min="17" max="17" width="14" style="1" bestFit="1" customWidth="1"/>
    <col min="18" max="18" width="9.140625" style="1"/>
    <col min="19" max="19" width="22.28515625" style="1" customWidth="1"/>
    <col min="20" max="16384" width="9.140625" style="1"/>
  </cols>
  <sheetData>
    <row r="3" spans="2:16" x14ac:dyDescent="0.25">
      <c r="N3" s="1"/>
      <c r="O3" s="65" t="s">
        <v>106</v>
      </c>
    </row>
    <row r="4" spans="2:16" x14ac:dyDescent="0.25">
      <c r="N4" s="1"/>
      <c r="O4" s="65" t="s">
        <v>74</v>
      </c>
    </row>
    <row r="5" spans="2:16" x14ac:dyDescent="0.25">
      <c r="N5" s="1"/>
      <c r="O5" s="65" t="s">
        <v>75</v>
      </c>
    </row>
    <row r="6" spans="2:16" ht="18.75" x14ac:dyDescent="0.25">
      <c r="B6" s="73" t="s">
        <v>76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</row>
    <row r="7" spans="2:16" ht="18.75" x14ac:dyDescent="0.25">
      <c r="B7" s="73" t="s">
        <v>77</v>
      </c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</row>
    <row r="8" spans="2:16" ht="22.5" customHeight="1" x14ac:dyDescent="0.25">
      <c r="B8" s="74" t="s">
        <v>31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2:16" ht="18.75" x14ac:dyDescent="0.25">
      <c r="B9" s="73" t="s">
        <v>81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</row>
    <row r="10" spans="2:16" s="15" customFormat="1" ht="18.75" customHeight="1" x14ac:dyDescent="0.25">
      <c r="B10" s="70" t="s">
        <v>6</v>
      </c>
      <c r="C10" s="75" t="s">
        <v>0</v>
      </c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0" t="s">
        <v>13</v>
      </c>
      <c r="P10" s="14"/>
    </row>
    <row r="11" spans="2:16" s="15" customFormat="1" ht="35.25" customHeight="1" x14ac:dyDescent="0.25">
      <c r="B11" s="71"/>
      <c r="C11" s="75" t="s">
        <v>1</v>
      </c>
      <c r="D11" s="75"/>
      <c r="E11" s="75" t="s">
        <v>7</v>
      </c>
      <c r="F11" s="75"/>
      <c r="G11" s="75" t="s">
        <v>8</v>
      </c>
      <c r="H11" s="75"/>
      <c r="I11" s="75"/>
      <c r="J11" s="75"/>
      <c r="K11" s="75" t="s">
        <v>11</v>
      </c>
      <c r="L11" s="75"/>
      <c r="M11" s="76" t="s">
        <v>12</v>
      </c>
      <c r="N11" s="77"/>
      <c r="O11" s="71"/>
      <c r="P11" s="14"/>
    </row>
    <row r="12" spans="2:16" s="14" customFormat="1" ht="144.75" customHeight="1" x14ac:dyDescent="0.25">
      <c r="B12" s="72"/>
      <c r="C12" s="48" t="s">
        <v>2</v>
      </c>
      <c r="D12" s="48" t="s">
        <v>3</v>
      </c>
      <c r="E12" s="48" t="s">
        <v>2</v>
      </c>
      <c r="F12" s="48" t="s">
        <v>3</v>
      </c>
      <c r="G12" s="48" t="s">
        <v>4</v>
      </c>
      <c r="H12" s="48" t="s">
        <v>63</v>
      </c>
      <c r="I12" s="48" t="s">
        <v>9</v>
      </c>
      <c r="J12" s="48" t="s">
        <v>10</v>
      </c>
      <c r="K12" s="48" t="s">
        <v>2</v>
      </c>
      <c r="L12" s="48" t="s">
        <v>3</v>
      </c>
      <c r="M12" s="48" t="s">
        <v>2</v>
      </c>
      <c r="N12" s="48" t="s">
        <v>3</v>
      </c>
      <c r="O12" s="72"/>
    </row>
    <row r="13" spans="2:16" x14ac:dyDescent="0.25">
      <c r="B13" s="16">
        <v>1</v>
      </c>
      <c r="C13" s="17">
        <v>2</v>
      </c>
      <c r="D13" s="17">
        <v>3</v>
      </c>
      <c r="E13" s="17">
        <v>4</v>
      </c>
      <c r="F13" s="17">
        <v>5</v>
      </c>
      <c r="G13" s="17">
        <v>6</v>
      </c>
      <c r="H13" s="17">
        <v>7</v>
      </c>
      <c r="I13" s="17">
        <v>8</v>
      </c>
      <c r="J13" s="17">
        <v>9</v>
      </c>
      <c r="K13" s="17">
        <v>10</v>
      </c>
      <c r="L13" s="17">
        <v>11</v>
      </c>
      <c r="M13" s="17">
        <v>12</v>
      </c>
      <c r="N13" s="17">
        <v>13</v>
      </c>
      <c r="O13" s="17">
        <v>14</v>
      </c>
    </row>
    <row r="14" spans="2:16" ht="19.5" customHeight="1" x14ac:dyDescent="0.25">
      <c r="B14" s="69" t="s">
        <v>70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</row>
    <row r="15" spans="2:16" s="12" customFormat="1" ht="82.5" customHeight="1" x14ac:dyDescent="0.25">
      <c r="B15" s="54" t="s">
        <v>21</v>
      </c>
      <c r="C15" s="53">
        <f>G15+K15+M15</f>
        <v>930</v>
      </c>
      <c r="D15" s="53">
        <f>J15+N15</f>
        <v>1832.6</v>
      </c>
      <c r="E15" s="53">
        <v>0</v>
      </c>
      <c r="F15" s="53">
        <v>0</v>
      </c>
      <c r="G15" s="53">
        <v>230</v>
      </c>
      <c r="H15" s="53">
        <v>230</v>
      </c>
      <c r="I15" s="53">
        <v>230</v>
      </c>
      <c r="J15" s="53">
        <v>248.6</v>
      </c>
      <c r="K15" s="53">
        <v>0</v>
      </c>
      <c r="L15" s="53">
        <v>0</v>
      </c>
      <c r="M15" s="53">
        <v>700</v>
      </c>
      <c r="N15" s="53">
        <v>1584</v>
      </c>
      <c r="O15" s="54" t="s">
        <v>100</v>
      </c>
    </row>
    <row r="16" spans="2:16" s="12" customFormat="1" ht="121.5" customHeight="1" x14ac:dyDescent="0.25">
      <c r="B16" s="54" t="s">
        <v>65</v>
      </c>
      <c r="C16" s="53">
        <f>G16+K16+M16</f>
        <v>19100</v>
      </c>
      <c r="D16" s="53">
        <v>0</v>
      </c>
      <c r="E16" s="53">
        <v>0</v>
      </c>
      <c r="F16" s="53">
        <v>0</v>
      </c>
      <c r="G16" s="53">
        <v>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19100</v>
      </c>
      <c r="N16" s="53">
        <v>0</v>
      </c>
      <c r="O16" s="54" t="s">
        <v>101</v>
      </c>
    </row>
    <row r="17" spans="2:16" s="12" customFormat="1" ht="54.75" customHeight="1" x14ac:dyDescent="0.25">
      <c r="B17" s="54" t="s">
        <v>66</v>
      </c>
      <c r="C17" s="53">
        <f>G17+K17+M17</f>
        <v>650</v>
      </c>
      <c r="D17" s="53">
        <v>0</v>
      </c>
      <c r="E17" s="53">
        <v>0</v>
      </c>
      <c r="F17" s="53">
        <v>0</v>
      </c>
      <c r="G17" s="53">
        <v>150</v>
      </c>
      <c r="H17" s="53">
        <v>150</v>
      </c>
      <c r="I17" s="53">
        <v>150</v>
      </c>
      <c r="J17" s="53">
        <v>0</v>
      </c>
      <c r="K17" s="53">
        <v>0</v>
      </c>
      <c r="L17" s="53">
        <v>0</v>
      </c>
      <c r="M17" s="53">
        <v>500</v>
      </c>
      <c r="N17" s="53">
        <v>0</v>
      </c>
      <c r="O17" s="54" t="s">
        <v>102</v>
      </c>
    </row>
    <row r="18" spans="2:16" s="12" customFormat="1" ht="81.75" customHeight="1" x14ac:dyDescent="0.25">
      <c r="B18" s="54" t="s">
        <v>67</v>
      </c>
      <c r="C18" s="63">
        <v>310</v>
      </c>
      <c r="D18" s="53">
        <f>J18+N18</f>
        <v>123.8</v>
      </c>
      <c r="E18" s="63">
        <v>0</v>
      </c>
      <c r="F18" s="63">
        <v>0</v>
      </c>
      <c r="G18" s="63">
        <v>10</v>
      </c>
      <c r="H18" s="63">
        <v>10</v>
      </c>
      <c r="I18" s="63">
        <v>10</v>
      </c>
      <c r="J18" s="63">
        <v>6</v>
      </c>
      <c r="K18" s="63">
        <v>0</v>
      </c>
      <c r="L18" s="63">
        <v>0</v>
      </c>
      <c r="M18" s="63">
        <v>300</v>
      </c>
      <c r="N18" s="53">
        <v>117.8</v>
      </c>
      <c r="O18" s="54" t="s">
        <v>58</v>
      </c>
    </row>
    <row r="19" spans="2:16" s="12" customFormat="1" ht="80.25" customHeight="1" x14ac:dyDescent="0.25">
      <c r="B19" s="54" t="s">
        <v>68</v>
      </c>
      <c r="C19" s="63">
        <f>G19+K19+M19</f>
        <v>10</v>
      </c>
      <c r="D19" s="63">
        <v>0</v>
      </c>
      <c r="E19" s="63">
        <v>0</v>
      </c>
      <c r="F19" s="63">
        <v>0</v>
      </c>
      <c r="G19" s="63">
        <v>10</v>
      </c>
      <c r="H19" s="63">
        <v>10</v>
      </c>
      <c r="I19" s="63">
        <v>10</v>
      </c>
      <c r="J19" s="63">
        <v>0</v>
      </c>
      <c r="K19" s="63">
        <v>0</v>
      </c>
      <c r="L19" s="63">
        <v>0</v>
      </c>
      <c r="M19" s="63">
        <v>0</v>
      </c>
      <c r="N19" s="53">
        <v>0</v>
      </c>
      <c r="O19" s="54" t="s">
        <v>103</v>
      </c>
    </row>
    <row r="20" spans="2:16" s="12" customFormat="1" ht="48.75" customHeight="1" x14ac:dyDescent="0.25">
      <c r="B20" s="54" t="s">
        <v>69</v>
      </c>
      <c r="C20" s="53">
        <f>G20+K20+M20</f>
        <v>100</v>
      </c>
      <c r="D20" s="53">
        <f>J20</f>
        <v>15</v>
      </c>
      <c r="E20" s="53">
        <v>0</v>
      </c>
      <c r="F20" s="53">
        <v>0</v>
      </c>
      <c r="G20" s="53">
        <v>100</v>
      </c>
      <c r="H20" s="53">
        <v>100</v>
      </c>
      <c r="I20" s="53">
        <v>100</v>
      </c>
      <c r="J20" s="53">
        <v>15</v>
      </c>
      <c r="K20" s="53">
        <v>0</v>
      </c>
      <c r="L20" s="53">
        <v>0</v>
      </c>
      <c r="M20" s="53">
        <v>0</v>
      </c>
      <c r="N20" s="53">
        <v>0</v>
      </c>
      <c r="O20" s="54" t="s">
        <v>104</v>
      </c>
    </row>
    <row r="21" spans="2:16" s="12" customFormat="1" ht="45.75" customHeight="1" x14ac:dyDescent="0.25">
      <c r="B21" s="55" t="s">
        <v>22</v>
      </c>
      <c r="C21" s="56">
        <f>C15+C16+C17+C18+C19+C20</f>
        <v>21100</v>
      </c>
      <c r="D21" s="56">
        <f>D15+D16+D17+D18+D19+D20</f>
        <v>1971.3999999999999</v>
      </c>
      <c r="E21" s="56">
        <f t="shared" ref="E21:N21" si="0">E15+E16+E17+E18+E19+E20</f>
        <v>0</v>
      </c>
      <c r="F21" s="56">
        <f t="shared" si="0"/>
        <v>0</v>
      </c>
      <c r="G21" s="56">
        <f t="shared" si="0"/>
        <v>500</v>
      </c>
      <c r="H21" s="56">
        <f t="shared" si="0"/>
        <v>500</v>
      </c>
      <c r="I21" s="56">
        <f t="shared" si="0"/>
        <v>500</v>
      </c>
      <c r="J21" s="56">
        <f t="shared" si="0"/>
        <v>269.60000000000002</v>
      </c>
      <c r="K21" s="56">
        <f t="shared" si="0"/>
        <v>0</v>
      </c>
      <c r="L21" s="56">
        <f t="shared" si="0"/>
        <v>0</v>
      </c>
      <c r="M21" s="56">
        <f t="shared" si="0"/>
        <v>20600</v>
      </c>
      <c r="N21" s="56">
        <f t="shared" si="0"/>
        <v>1701.8</v>
      </c>
      <c r="O21" s="54"/>
    </row>
    <row r="22" spans="2:16" s="13" customFormat="1" ht="24" customHeight="1" x14ac:dyDescent="0.25">
      <c r="B22" s="68"/>
      <c r="C22" s="69" t="s">
        <v>32</v>
      </c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</row>
    <row r="23" spans="2:16" s="28" customFormat="1" ht="27.75" customHeight="1" x14ac:dyDescent="0.3">
      <c r="B23" s="24" t="s">
        <v>14</v>
      </c>
      <c r="C23" s="35"/>
      <c r="D23" s="35"/>
      <c r="E23" s="35"/>
      <c r="F23" s="35"/>
      <c r="G23" s="35"/>
      <c r="H23" s="35"/>
      <c r="I23" s="35"/>
      <c r="J23" s="36"/>
      <c r="K23" s="36"/>
      <c r="L23" s="36"/>
      <c r="M23" s="36"/>
      <c r="N23" s="36"/>
      <c r="O23" s="35"/>
      <c r="P23" s="27"/>
    </row>
    <row r="24" spans="2:16" ht="126.75" customHeight="1" x14ac:dyDescent="0.25">
      <c r="B24" s="18" t="s">
        <v>33</v>
      </c>
      <c r="C24" s="61">
        <f>I24</f>
        <v>2150</v>
      </c>
      <c r="D24" s="34">
        <f>F24+J24+N24</f>
        <v>2150</v>
      </c>
      <c r="E24" s="61">
        <v>0</v>
      </c>
      <c r="F24" s="61">
        <v>0</v>
      </c>
      <c r="G24" s="40">
        <v>2150</v>
      </c>
      <c r="H24" s="40">
        <v>2150</v>
      </c>
      <c r="I24" s="40">
        <v>2150</v>
      </c>
      <c r="J24" s="22">
        <v>2150</v>
      </c>
      <c r="K24" s="50">
        <v>0</v>
      </c>
      <c r="L24" s="50">
        <v>0</v>
      </c>
      <c r="M24" s="50">
        <v>0</v>
      </c>
      <c r="N24" s="50">
        <v>0</v>
      </c>
      <c r="O24" s="18" t="s">
        <v>84</v>
      </c>
    </row>
    <row r="25" spans="2:16" ht="141" customHeight="1" x14ac:dyDescent="0.25">
      <c r="B25" s="19" t="s">
        <v>71</v>
      </c>
      <c r="C25" s="61">
        <f>I25</f>
        <v>1103.9000000000001</v>
      </c>
      <c r="D25" s="40">
        <f>F25+J25+N25</f>
        <v>1065.5999999999999</v>
      </c>
      <c r="E25" s="40">
        <v>0</v>
      </c>
      <c r="F25" s="40">
        <v>0</v>
      </c>
      <c r="G25" s="40">
        <v>1103.9000000000001</v>
      </c>
      <c r="H25" s="40">
        <v>1103.9000000000001</v>
      </c>
      <c r="I25" s="40">
        <v>1103.9000000000001</v>
      </c>
      <c r="J25" s="22">
        <v>1065.5999999999999</v>
      </c>
      <c r="K25" s="22">
        <v>0</v>
      </c>
      <c r="L25" s="22">
        <v>0</v>
      </c>
      <c r="M25" s="22">
        <v>0</v>
      </c>
      <c r="N25" s="22">
        <v>0</v>
      </c>
      <c r="O25" s="64" t="s">
        <v>105</v>
      </c>
    </row>
    <row r="26" spans="2:16" s="10" customFormat="1" ht="141" customHeight="1" x14ac:dyDescent="0.25">
      <c r="B26" s="19" t="s">
        <v>34</v>
      </c>
      <c r="C26" s="40">
        <f t="shared" ref="C26:C27" si="1">I26</f>
        <v>3250</v>
      </c>
      <c r="D26" s="40">
        <f>F26+J26+N26</f>
        <v>3250</v>
      </c>
      <c r="E26" s="40">
        <v>0</v>
      </c>
      <c r="F26" s="40">
        <v>0</v>
      </c>
      <c r="G26" s="40">
        <v>3250</v>
      </c>
      <c r="H26" s="40">
        <v>3250</v>
      </c>
      <c r="I26" s="40">
        <v>3250</v>
      </c>
      <c r="J26" s="22">
        <v>3250</v>
      </c>
      <c r="K26" s="22">
        <v>0</v>
      </c>
      <c r="L26" s="22">
        <v>0</v>
      </c>
      <c r="M26" s="22">
        <v>0</v>
      </c>
      <c r="N26" s="22">
        <v>0</v>
      </c>
      <c r="O26" s="19" t="s">
        <v>62</v>
      </c>
      <c r="P26" s="9"/>
    </row>
    <row r="27" spans="2:16" ht="191.25" customHeight="1" x14ac:dyDescent="0.25">
      <c r="B27" s="18" t="s">
        <v>79</v>
      </c>
      <c r="C27" s="61">
        <f t="shared" si="1"/>
        <v>30</v>
      </c>
      <c r="D27" s="40">
        <f>F27+J27+N27</f>
        <v>30</v>
      </c>
      <c r="E27" s="61">
        <v>0</v>
      </c>
      <c r="F27" s="61">
        <v>0</v>
      </c>
      <c r="G27" s="61">
        <v>30</v>
      </c>
      <c r="H27" s="61">
        <v>30</v>
      </c>
      <c r="I27" s="61">
        <v>30</v>
      </c>
      <c r="J27" s="50">
        <v>30</v>
      </c>
      <c r="K27" s="50">
        <v>0</v>
      </c>
      <c r="L27" s="50">
        <v>0</v>
      </c>
      <c r="M27" s="50">
        <v>0</v>
      </c>
      <c r="N27" s="50">
        <v>0</v>
      </c>
      <c r="O27" s="66" t="s">
        <v>80</v>
      </c>
    </row>
    <row r="28" spans="2:16" ht="27" customHeight="1" x14ac:dyDescent="0.25">
      <c r="B28" s="21" t="s">
        <v>5</v>
      </c>
      <c r="C28" s="46">
        <f>SUM(C24:C27)</f>
        <v>6533.9</v>
      </c>
      <c r="D28" s="45">
        <f>F28+J28+N28</f>
        <v>6495.6</v>
      </c>
      <c r="E28" s="46">
        <f t="shared" ref="E28:N28" si="2">SUM(E24:E27)</f>
        <v>0</v>
      </c>
      <c r="F28" s="46">
        <f t="shared" si="2"/>
        <v>0</v>
      </c>
      <c r="G28" s="46">
        <f>SUM(G24:G27)</f>
        <v>6533.9</v>
      </c>
      <c r="H28" s="46">
        <f t="shared" si="2"/>
        <v>6533.9</v>
      </c>
      <c r="I28" s="46">
        <f t="shared" si="2"/>
        <v>6533.9</v>
      </c>
      <c r="J28" s="20">
        <f t="shared" si="2"/>
        <v>6495.6</v>
      </c>
      <c r="K28" s="20">
        <f t="shared" si="2"/>
        <v>0</v>
      </c>
      <c r="L28" s="20">
        <f t="shared" si="2"/>
        <v>0</v>
      </c>
      <c r="M28" s="20">
        <f t="shared" si="2"/>
        <v>0</v>
      </c>
      <c r="N28" s="20">
        <f t="shared" si="2"/>
        <v>0</v>
      </c>
      <c r="O28" s="66"/>
    </row>
    <row r="29" spans="2:16" ht="26.25" customHeight="1" x14ac:dyDescent="0.25">
      <c r="B29" s="69" t="s">
        <v>72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</row>
    <row r="30" spans="2:16" ht="26.25" customHeight="1" x14ac:dyDescent="0.25">
      <c r="B30" s="24" t="s">
        <v>18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</row>
    <row r="31" spans="2:16" ht="179.25" customHeight="1" x14ac:dyDescent="0.25">
      <c r="B31" s="18" t="s">
        <v>35</v>
      </c>
      <c r="C31" s="39">
        <f>G31</f>
        <v>2475.8000000000002</v>
      </c>
      <c r="D31" s="40">
        <f t="shared" ref="C31:D42" si="3">F31+J31+N31</f>
        <v>2475.8000000000002</v>
      </c>
      <c r="E31" s="49">
        <v>0</v>
      </c>
      <c r="F31" s="49">
        <v>0</v>
      </c>
      <c r="G31" s="39">
        <v>2475.8000000000002</v>
      </c>
      <c r="H31" s="39">
        <v>2475.8000000000002</v>
      </c>
      <c r="I31" s="39">
        <v>2475.8000000000002</v>
      </c>
      <c r="J31" s="39">
        <v>2475.8000000000002</v>
      </c>
      <c r="K31" s="50">
        <v>0</v>
      </c>
      <c r="L31" s="50">
        <v>0</v>
      </c>
      <c r="M31" s="50">
        <v>0</v>
      </c>
      <c r="N31" s="50">
        <v>0</v>
      </c>
      <c r="O31" s="19" t="s">
        <v>85</v>
      </c>
      <c r="P31" s="7" t="s">
        <v>60</v>
      </c>
    </row>
    <row r="32" spans="2:16" ht="107.25" customHeight="1" x14ac:dyDescent="0.25">
      <c r="B32" s="18" t="s">
        <v>36</v>
      </c>
      <c r="C32" s="39">
        <f t="shared" ref="C32:C41" si="4">G32</f>
        <v>562</v>
      </c>
      <c r="D32" s="40">
        <f t="shared" si="3"/>
        <v>562</v>
      </c>
      <c r="E32" s="49">
        <v>0</v>
      </c>
      <c r="F32" s="49">
        <v>0</v>
      </c>
      <c r="G32" s="49">
        <v>562</v>
      </c>
      <c r="H32" s="49">
        <v>562</v>
      </c>
      <c r="I32" s="49">
        <v>562</v>
      </c>
      <c r="J32" s="49">
        <v>562</v>
      </c>
      <c r="K32" s="50">
        <v>0</v>
      </c>
      <c r="L32" s="50">
        <v>0</v>
      </c>
      <c r="M32" s="50">
        <v>0</v>
      </c>
      <c r="N32" s="50">
        <v>0</v>
      </c>
      <c r="O32" s="19" t="s">
        <v>86</v>
      </c>
      <c r="P32" s="7" t="s">
        <v>24</v>
      </c>
    </row>
    <row r="33" spans="2:19" ht="96.75" customHeight="1" x14ac:dyDescent="0.25">
      <c r="B33" s="18" t="s">
        <v>37</v>
      </c>
      <c r="C33" s="39">
        <f t="shared" si="4"/>
        <v>313.7</v>
      </c>
      <c r="D33" s="40">
        <f t="shared" si="3"/>
        <v>313.7</v>
      </c>
      <c r="E33" s="49">
        <v>0</v>
      </c>
      <c r="F33" s="49">
        <v>0</v>
      </c>
      <c r="G33" s="49">
        <v>313.7</v>
      </c>
      <c r="H33" s="49">
        <v>313.7</v>
      </c>
      <c r="I33" s="49">
        <v>313.7</v>
      </c>
      <c r="J33" s="49">
        <v>313.7</v>
      </c>
      <c r="K33" s="50">
        <v>0</v>
      </c>
      <c r="L33" s="50">
        <v>0</v>
      </c>
      <c r="M33" s="50">
        <v>0</v>
      </c>
      <c r="N33" s="50">
        <v>0</v>
      </c>
      <c r="O33" s="19" t="s">
        <v>87</v>
      </c>
    </row>
    <row r="34" spans="2:19" s="10" customFormat="1" ht="171.75" customHeight="1" x14ac:dyDescent="0.25">
      <c r="B34" s="18" t="s">
        <v>38</v>
      </c>
      <c r="C34" s="39">
        <f>E34+G34</f>
        <v>4102</v>
      </c>
      <c r="D34" s="40">
        <f t="shared" si="3"/>
        <v>4102</v>
      </c>
      <c r="E34" s="49">
        <v>0</v>
      </c>
      <c r="F34" s="49">
        <v>0</v>
      </c>
      <c r="G34" s="49">
        <v>4102</v>
      </c>
      <c r="H34" s="49">
        <v>4102</v>
      </c>
      <c r="I34" s="49">
        <v>4102</v>
      </c>
      <c r="J34" s="49">
        <v>4102</v>
      </c>
      <c r="K34" s="50">
        <v>0</v>
      </c>
      <c r="L34" s="50">
        <v>0</v>
      </c>
      <c r="M34" s="50">
        <v>0</v>
      </c>
      <c r="N34" s="50"/>
      <c r="O34" s="19" t="s">
        <v>88</v>
      </c>
      <c r="P34" s="9"/>
    </row>
    <row r="35" spans="2:19" ht="114.75" customHeight="1" x14ac:dyDescent="0.25">
      <c r="B35" s="19" t="s">
        <v>39</v>
      </c>
      <c r="C35" s="39">
        <f t="shared" si="4"/>
        <v>1571.1</v>
      </c>
      <c r="D35" s="40">
        <f t="shared" si="3"/>
        <v>1571.1</v>
      </c>
      <c r="E35" s="39">
        <v>0</v>
      </c>
      <c r="F35" s="39">
        <v>0</v>
      </c>
      <c r="G35" s="39">
        <v>1571.1</v>
      </c>
      <c r="H35" s="39">
        <v>1571.1</v>
      </c>
      <c r="I35" s="39">
        <v>1571.1</v>
      </c>
      <c r="J35" s="39">
        <v>1571.1</v>
      </c>
      <c r="K35" s="22">
        <v>0</v>
      </c>
      <c r="L35" s="22"/>
      <c r="M35" s="22"/>
      <c r="N35" s="22"/>
      <c r="O35" s="19" t="s">
        <v>89</v>
      </c>
      <c r="P35" s="7" t="s">
        <v>26</v>
      </c>
    </row>
    <row r="36" spans="2:19" ht="180" customHeight="1" x14ac:dyDescent="0.25">
      <c r="B36" s="18" t="s">
        <v>40</v>
      </c>
      <c r="C36" s="39">
        <v>56</v>
      </c>
      <c r="D36" s="40">
        <f t="shared" si="3"/>
        <v>36.700000000000003</v>
      </c>
      <c r="E36" s="49">
        <v>0</v>
      </c>
      <c r="F36" s="49">
        <v>0</v>
      </c>
      <c r="G36" s="49">
        <v>36.700000000000003</v>
      </c>
      <c r="H36" s="49">
        <v>36.700000000000003</v>
      </c>
      <c r="I36" s="49">
        <v>36.700000000000003</v>
      </c>
      <c r="J36" s="49">
        <v>36.700000000000003</v>
      </c>
      <c r="K36" s="50">
        <v>0</v>
      </c>
      <c r="L36" s="50">
        <v>0</v>
      </c>
      <c r="M36" s="50">
        <v>0</v>
      </c>
      <c r="N36" s="50">
        <v>0</v>
      </c>
      <c r="O36" s="19" t="s">
        <v>90</v>
      </c>
      <c r="P36" s="7" t="s">
        <v>27</v>
      </c>
    </row>
    <row r="37" spans="2:19" ht="104.25" customHeight="1" x14ac:dyDescent="0.25">
      <c r="B37" s="18" t="s">
        <v>41</v>
      </c>
      <c r="C37" s="39">
        <f t="shared" si="4"/>
        <v>157.19999999999999</v>
      </c>
      <c r="D37" s="40">
        <f t="shared" si="3"/>
        <v>157.19999999999999</v>
      </c>
      <c r="E37" s="49">
        <v>0</v>
      </c>
      <c r="F37" s="49">
        <v>0</v>
      </c>
      <c r="G37" s="49">
        <v>157.19999999999999</v>
      </c>
      <c r="H37" s="49">
        <v>157.19999999999999</v>
      </c>
      <c r="I37" s="49">
        <v>157.19999999999999</v>
      </c>
      <c r="J37" s="49">
        <v>157.19999999999999</v>
      </c>
      <c r="K37" s="50">
        <v>0</v>
      </c>
      <c r="L37" s="50">
        <v>0</v>
      </c>
      <c r="M37" s="50">
        <v>0</v>
      </c>
      <c r="N37" s="50">
        <v>0</v>
      </c>
      <c r="O37" s="19" t="s">
        <v>91</v>
      </c>
      <c r="P37" s="7" t="s">
        <v>28</v>
      </c>
    </row>
    <row r="38" spans="2:19" ht="124.5" customHeight="1" x14ac:dyDescent="0.25">
      <c r="B38" s="18" t="s">
        <v>42</v>
      </c>
      <c r="C38" s="39">
        <f>G38</f>
        <v>39.6</v>
      </c>
      <c r="D38" s="40">
        <f t="shared" si="3"/>
        <v>39.6</v>
      </c>
      <c r="E38" s="49">
        <v>0</v>
      </c>
      <c r="F38" s="49">
        <v>0</v>
      </c>
      <c r="G38" s="49">
        <v>39.6</v>
      </c>
      <c r="H38" s="49">
        <v>39.6</v>
      </c>
      <c r="I38" s="49">
        <v>39.6</v>
      </c>
      <c r="J38" s="49">
        <v>39.6</v>
      </c>
      <c r="K38" s="50">
        <v>0</v>
      </c>
      <c r="L38" s="50">
        <v>0</v>
      </c>
      <c r="M38" s="50">
        <v>0</v>
      </c>
      <c r="N38" s="50">
        <v>0</v>
      </c>
      <c r="O38" s="19" t="s">
        <v>92</v>
      </c>
    </row>
    <row r="39" spans="2:19" s="38" customFormat="1" ht="379.5" customHeight="1" x14ac:dyDescent="0.25">
      <c r="B39" s="19" t="s">
        <v>64</v>
      </c>
      <c r="C39" s="39">
        <f>G39</f>
        <v>7166.1</v>
      </c>
      <c r="D39" s="40">
        <f t="shared" si="3"/>
        <v>7166.1</v>
      </c>
      <c r="E39" s="39">
        <v>0</v>
      </c>
      <c r="F39" s="39">
        <v>0</v>
      </c>
      <c r="G39" s="39">
        <v>7166.1</v>
      </c>
      <c r="H39" s="39">
        <v>7166.1</v>
      </c>
      <c r="I39" s="39">
        <v>7166.1</v>
      </c>
      <c r="J39" s="39">
        <v>7166.1</v>
      </c>
      <c r="K39" s="22">
        <v>0</v>
      </c>
      <c r="L39" s="22">
        <v>0</v>
      </c>
      <c r="M39" s="22">
        <v>0</v>
      </c>
      <c r="N39" s="22">
        <v>0</v>
      </c>
      <c r="O39" s="19" t="s">
        <v>107</v>
      </c>
      <c r="P39" s="37" t="s">
        <v>59</v>
      </c>
    </row>
    <row r="40" spans="2:19" s="10" customFormat="1" ht="99.75" customHeight="1" x14ac:dyDescent="0.25">
      <c r="B40" s="18" t="s">
        <v>43</v>
      </c>
      <c r="C40" s="39">
        <f t="shared" si="4"/>
        <v>191.8</v>
      </c>
      <c r="D40" s="40">
        <f t="shared" si="3"/>
        <v>191.8</v>
      </c>
      <c r="E40" s="49">
        <v>0</v>
      </c>
      <c r="F40" s="49">
        <v>0</v>
      </c>
      <c r="G40" s="49">
        <v>191.8</v>
      </c>
      <c r="H40" s="49">
        <v>191.8</v>
      </c>
      <c r="I40" s="49">
        <v>191.8</v>
      </c>
      <c r="J40" s="49">
        <v>191.8</v>
      </c>
      <c r="K40" s="50">
        <v>0</v>
      </c>
      <c r="L40" s="50">
        <v>0</v>
      </c>
      <c r="M40" s="50">
        <v>0</v>
      </c>
      <c r="N40" s="50">
        <v>0</v>
      </c>
      <c r="O40" s="19" t="s">
        <v>93</v>
      </c>
      <c r="P40" s="9"/>
      <c r="S40" s="11"/>
    </row>
    <row r="41" spans="2:19" ht="132" customHeight="1" x14ac:dyDescent="0.25">
      <c r="B41" s="18" t="s">
        <v>44</v>
      </c>
      <c r="C41" s="39">
        <f t="shared" si="4"/>
        <v>137</v>
      </c>
      <c r="D41" s="40">
        <f t="shared" si="3"/>
        <v>137</v>
      </c>
      <c r="E41" s="49">
        <v>0</v>
      </c>
      <c r="F41" s="49">
        <v>0</v>
      </c>
      <c r="G41" s="49">
        <v>137</v>
      </c>
      <c r="H41" s="49">
        <v>137</v>
      </c>
      <c r="I41" s="49">
        <v>137</v>
      </c>
      <c r="J41" s="49">
        <v>137</v>
      </c>
      <c r="K41" s="50">
        <v>0</v>
      </c>
      <c r="L41" s="50">
        <v>0</v>
      </c>
      <c r="M41" s="50">
        <v>0</v>
      </c>
      <c r="N41" s="50">
        <v>0</v>
      </c>
      <c r="O41" s="19" t="s">
        <v>98</v>
      </c>
      <c r="Q41" s="4"/>
    </row>
    <row r="42" spans="2:19" ht="29.25" customHeight="1" x14ac:dyDescent="0.25">
      <c r="B42" s="24" t="s">
        <v>15</v>
      </c>
      <c r="C42" s="45">
        <f t="shared" si="3"/>
        <v>16753.000000000004</v>
      </c>
      <c r="D42" s="45">
        <f t="shared" si="3"/>
        <v>16753.000000000004</v>
      </c>
      <c r="E42" s="41">
        <f t="shared" ref="E42:N42" si="5">SUM(E31:E41)</f>
        <v>0</v>
      </c>
      <c r="F42" s="41">
        <f t="shared" si="5"/>
        <v>0</v>
      </c>
      <c r="G42" s="41">
        <f t="shared" si="5"/>
        <v>16753.000000000004</v>
      </c>
      <c r="H42" s="41">
        <f t="shared" si="5"/>
        <v>16753.000000000004</v>
      </c>
      <c r="I42" s="41">
        <f t="shared" si="5"/>
        <v>16753.000000000004</v>
      </c>
      <c r="J42" s="47">
        <f t="shared" si="5"/>
        <v>16753.000000000004</v>
      </c>
      <c r="K42" s="20">
        <f t="shared" si="5"/>
        <v>0</v>
      </c>
      <c r="L42" s="20">
        <f t="shared" si="5"/>
        <v>0</v>
      </c>
      <c r="M42" s="20">
        <f t="shared" si="5"/>
        <v>0</v>
      </c>
      <c r="N42" s="20">
        <f t="shared" si="5"/>
        <v>0</v>
      </c>
      <c r="O42" s="62"/>
    </row>
    <row r="43" spans="2:19" ht="27.75" customHeight="1" x14ac:dyDescent="0.25">
      <c r="B43" s="69" t="s">
        <v>45</v>
      </c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</row>
    <row r="44" spans="2:19" ht="27.75" customHeight="1" x14ac:dyDescent="0.25">
      <c r="B44" s="24" t="s">
        <v>19</v>
      </c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</row>
    <row r="45" spans="2:19" ht="65.25" customHeight="1" x14ac:dyDescent="0.25">
      <c r="B45" s="19" t="s">
        <v>46</v>
      </c>
      <c r="C45" s="40">
        <f>E45</f>
        <v>402786.7</v>
      </c>
      <c r="D45" s="40">
        <f>F45+J45+N45</f>
        <v>402786.7</v>
      </c>
      <c r="E45" s="40">
        <v>402786.7</v>
      </c>
      <c r="F45" s="40">
        <v>402786.7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19" t="s">
        <v>94</v>
      </c>
      <c r="P45" s="7" t="s">
        <v>25</v>
      </c>
    </row>
    <row r="46" spans="2:19" ht="144.75" customHeight="1" x14ac:dyDescent="0.25">
      <c r="B46" s="19" t="s">
        <v>47</v>
      </c>
      <c r="C46" s="40">
        <f>E46</f>
        <v>1430.4</v>
      </c>
      <c r="D46" s="40">
        <f>F46+J46+N46</f>
        <v>1430.4</v>
      </c>
      <c r="E46" s="40">
        <v>1430.4</v>
      </c>
      <c r="F46" s="40">
        <v>1430.4</v>
      </c>
      <c r="G46" s="22"/>
      <c r="H46" s="22"/>
      <c r="I46" s="22"/>
      <c r="J46" s="22"/>
      <c r="K46" s="22">
        <v>0</v>
      </c>
      <c r="L46" s="22">
        <v>0</v>
      </c>
      <c r="M46" s="22">
        <v>0</v>
      </c>
      <c r="N46" s="22">
        <v>0</v>
      </c>
      <c r="O46" s="19" t="s">
        <v>95</v>
      </c>
      <c r="P46" s="7" t="s">
        <v>29</v>
      </c>
    </row>
    <row r="47" spans="2:19" s="10" customFormat="1" ht="123.75" customHeight="1" x14ac:dyDescent="0.25">
      <c r="B47" s="19" t="s">
        <v>48</v>
      </c>
      <c r="C47" s="40">
        <f>E47</f>
        <v>4280.3999999999996</v>
      </c>
      <c r="D47" s="40">
        <f>F47+J47+N47</f>
        <v>4280.3999999999996</v>
      </c>
      <c r="E47" s="40">
        <v>4280.3999999999996</v>
      </c>
      <c r="F47" s="40">
        <v>4280.3999999999996</v>
      </c>
      <c r="G47" s="22">
        <v>0</v>
      </c>
      <c r="H47" s="22">
        <v>0</v>
      </c>
      <c r="I47" s="22">
        <v>0</v>
      </c>
      <c r="J47" s="22"/>
      <c r="K47" s="22">
        <v>0</v>
      </c>
      <c r="L47" s="22">
        <v>0</v>
      </c>
      <c r="M47" s="22">
        <v>0</v>
      </c>
      <c r="N47" s="22">
        <v>0</v>
      </c>
      <c r="O47" s="19" t="s">
        <v>96</v>
      </c>
      <c r="P47" s="9" t="s">
        <v>30</v>
      </c>
    </row>
    <row r="48" spans="2:19" ht="126.75" customHeight="1" x14ac:dyDescent="0.25">
      <c r="B48" s="19" t="s">
        <v>49</v>
      </c>
      <c r="C48" s="40">
        <f>E48</f>
        <v>1284.3</v>
      </c>
      <c r="D48" s="51">
        <f>F48</f>
        <v>1284.3</v>
      </c>
      <c r="E48" s="40">
        <v>1284.3</v>
      </c>
      <c r="F48" s="51">
        <v>1284.3</v>
      </c>
      <c r="G48" s="22">
        <v>0</v>
      </c>
      <c r="H48" s="22">
        <v>0</v>
      </c>
      <c r="I48" s="22">
        <v>0</v>
      </c>
      <c r="J48" s="22" t="s">
        <v>57</v>
      </c>
      <c r="K48" s="22">
        <v>0</v>
      </c>
      <c r="L48" s="22">
        <v>0</v>
      </c>
      <c r="M48" s="22">
        <v>0</v>
      </c>
      <c r="N48" s="22">
        <v>0</v>
      </c>
      <c r="O48" s="19" t="s">
        <v>97</v>
      </c>
    </row>
    <row r="49" spans="2:16" ht="33" customHeight="1" x14ac:dyDescent="0.25">
      <c r="B49" s="44" t="s">
        <v>16</v>
      </c>
      <c r="C49" s="45">
        <f>SUM(C45:C48)</f>
        <v>409781.80000000005</v>
      </c>
      <c r="D49" s="45">
        <f>F49+J49+N49</f>
        <v>409781.80000000005</v>
      </c>
      <c r="E49" s="45">
        <f t="shared" ref="E49:N49" si="6">SUM(E45:E48)</f>
        <v>409781.80000000005</v>
      </c>
      <c r="F49" s="52">
        <f>SUM(F45:F48)</f>
        <v>409781.80000000005</v>
      </c>
      <c r="G49" s="25">
        <f t="shared" si="6"/>
        <v>0</v>
      </c>
      <c r="H49" s="25">
        <f t="shared" si="6"/>
        <v>0</v>
      </c>
      <c r="I49" s="25">
        <f t="shared" si="6"/>
        <v>0</v>
      </c>
      <c r="J49" s="25">
        <f t="shared" si="6"/>
        <v>0</v>
      </c>
      <c r="K49" s="25">
        <f t="shared" si="6"/>
        <v>0</v>
      </c>
      <c r="L49" s="25">
        <f t="shared" si="6"/>
        <v>0</v>
      </c>
      <c r="M49" s="25">
        <f t="shared" si="6"/>
        <v>0</v>
      </c>
      <c r="N49" s="25">
        <f t="shared" si="6"/>
        <v>0</v>
      </c>
      <c r="O49" s="23"/>
    </row>
    <row r="50" spans="2:16" ht="30" customHeight="1" x14ac:dyDescent="0.25">
      <c r="B50" s="79" t="s">
        <v>20</v>
      </c>
      <c r="C50" s="79"/>
      <c r="D50" s="79"/>
      <c r="E50" s="79"/>
      <c r="F50" s="79"/>
      <c r="G50" s="79"/>
      <c r="H50" s="79"/>
      <c r="I50" s="79"/>
      <c r="J50" s="79"/>
      <c r="K50" s="79"/>
      <c r="L50" s="79"/>
      <c r="M50" s="79"/>
      <c r="N50" s="79"/>
      <c r="O50" s="79"/>
    </row>
    <row r="51" spans="2:16" ht="83.25" customHeight="1" x14ac:dyDescent="0.25">
      <c r="B51" s="23" t="s">
        <v>50</v>
      </c>
      <c r="C51" s="39">
        <f>E51+G51</f>
        <v>92301.8</v>
      </c>
      <c r="D51" s="40">
        <f>F51+J51+N51</f>
        <v>91593.1</v>
      </c>
      <c r="E51" s="39">
        <v>6240</v>
      </c>
      <c r="F51" s="39">
        <v>6240</v>
      </c>
      <c r="G51" s="39">
        <f>86071-9.2</f>
        <v>86061.8</v>
      </c>
      <c r="H51" s="39">
        <f>86071-9.2</f>
        <v>86061.8</v>
      </c>
      <c r="I51" s="39">
        <f>86071-9.2</f>
        <v>86061.8</v>
      </c>
      <c r="J51" s="39">
        <v>85353.1</v>
      </c>
      <c r="K51" s="25"/>
      <c r="L51" s="25"/>
      <c r="M51" s="25"/>
      <c r="N51" s="25"/>
      <c r="O51" s="19" t="s">
        <v>61</v>
      </c>
    </row>
    <row r="52" spans="2:16" s="2" customFormat="1" ht="33" customHeight="1" x14ac:dyDescent="0.25">
      <c r="B52" s="21" t="s">
        <v>15</v>
      </c>
      <c r="C52" s="41">
        <f>C51</f>
        <v>92301.8</v>
      </c>
      <c r="D52" s="45">
        <f>F52+J52+N52</f>
        <v>91593.1</v>
      </c>
      <c r="E52" s="41">
        <f t="shared" ref="E52:J52" si="7">E51</f>
        <v>6240</v>
      </c>
      <c r="F52" s="41">
        <f t="shared" si="7"/>
        <v>6240</v>
      </c>
      <c r="G52" s="41">
        <f t="shared" si="7"/>
        <v>86061.8</v>
      </c>
      <c r="H52" s="41">
        <f t="shared" si="7"/>
        <v>86061.8</v>
      </c>
      <c r="I52" s="41">
        <f t="shared" si="7"/>
        <v>86061.8</v>
      </c>
      <c r="J52" s="41">
        <f t="shared" si="7"/>
        <v>85353.1</v>
      </c>
      <c r="K52" s="20">
        <f>K28+K42+K49</f>
        <v>0</v>
      </c>
      <c r="L52" s="20">
        <f>L28+L42+L49</f>
        <v>0</v>
      </c>
      <c r="M52" s="20">
        <f>M28+M42+M49</f>
        <v>0</v>
      </c>
      <c r="N52" s="20">
        <f>N28+N42+N49</f>
        <v>0</v>
      </c>
      <c r="O52" s="21"/>
      <c r="P52" s="8"/>
    </row>
    <row r="53" spans="2:16" s="5" customFormat="1" ht="30.75" customHeight="1" x14ac:dyDescent="0.25">
      <c r="B53" s="78" t="s">
        <v>23</v>
      </c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6"/>
    </row>
    <row r="54" spans="2:16" ht="226.5" customHeight="1" x14ac:dyDescent="0.25">
      <c r="B54" s="26" t="s">
        <v>51</v>
      </c>
      <c r="C54" s="34">
        <v>1000</v>
      </c>
      <c r="D54" s="40">
        <f>F54+J54+N54</f>
        <v>1000</v>
      </c>
      <c r="E54" s="34">
        <v>0</v>
      </c>
      <c r="F54" s="34">
        <v>0</v>
      </c>
      <c r="G54" s="34">
        <v>1000</v>
      </c>
      <c r="H54" s="34">
        <f>G54-N54</f>
        <v>1000</v>
      </c>
      <c r="I54" s="34">
        <v>1000</v>
      </c>
      <c r="J54" s="34">
        <v>1000</v>
      </c>
      <c r="K54" s="62"/>
      <c r="L54" s="62"/>
      <c r="M54" s="62"/>
      <c r="N54" s="62"/>
      <c r="O54" s="23" t="s">
        <v>82</v>
      </c>
    </row>
    <row r="55" spans="2:16" ht="27.75" customHeight="1" x14ac:dyDescent="0.25">
      <c r="B55" s="21" t="s">
        <v>15</v>
      </c>
      <c r="C55" s="42">
        <v>1000</v>
      </c>
      <c r="D55" s="45">
        <f>F55+J55+N55</f>
        <v>1000</v>
      </c>
      <c r="E55" s="42"/>
      <c r="F55" s="42"/>
      <c r="G55" s="42">
        <v>1000</v>
      </c>
      <c r="H55" s="42">
        <f>G55-N55</f>
        <v>1000</v>
      </c>
      <c r="I55" s="42">
        <v>1000</v>
      </c>
      <c r="J55" s="42">
        <f>J54</f>
        <v>1000</v>
      </c>
      <c r="K55" s="62"/>
      <c r="L55" s="62"/>
      <c r="M55" s="62"/>
      <c r="N55" s="62"/>
      <c r="O55" s="26"/>
    </row>
    <row r="56" spans="2:16" ht="27.75" customHeight="1" x14ac:dyDescent="0.25">
      <c r="B56" s="69" t="s">
        <v>52</v>
      </c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</row>
    <row r="57" spans="2:16" ht="117" customHeight="1" x14ac:dyDescent="0.25">
      <c r="B57" s="26" t="s">
        <v>53</v>
      </c>
      <c r="C57" s="34">
        <f>E57+G57</f>
        <v>0</v>
      </c>
      <c r="D57" s="40">
        <f>F57+J57+N57</f>
        <v>0</v>
      </c>
      <c r="E57" s="53">
        <v>0</v>
      </c>
      <c r="F57" s="53">
        <v>0</v>
      </c>
      <c r="G57" s="34">
        <v>0</v>
      </c>
      <c r="H57" s="34">
        <v>0</v>
      </c>
      <c r="I57" s="34">
        <v>0</v>
      </c>
      <c r="J57" s="34">
        <v>0</v>
      </c>
      <c r="K57" s="62"/>
      <c r="L57" s="62"/>
      <c r="M57" s="62"/>
      <c r="N57" s="62"/>
      <c r="O57" s="23"/>
      <c r="P57" s="58"/>
    </row>
    <row r="58" spans="2:16" s="33" customFormat="1" ht="31.9" customHeight="1" x14ac:dyDescent="0.25">
      <c r="B58" s="21" t="s">
        <v>15</v>
      </c>
      <c r="C58" s="42">
        <f>C57</f>
        <v>0</v>
      </c>
      <c r="D58" s="45">
        <f>F58+J58+N58</f>
        <v>0</v>
      </c>
      <c r="E58" s="42">
        <f t="shared" ref="E58:J58" si="8">E57</f>
        <v>0</v>
      </c>
      <c r="F58" s="42">
        <f t="shared" si="8"/>
        <v>0</v>
      </c>
      <c r="G58" s="42">
        <f t="shared" si="8"/>
        <v>0</v>
      </c>
      <c r="H58" s="42">
        <f t="shared" si="8"/>
        <v>0</v>
      </c>
      <c r="I58" s="42">
        <f t="shared" si="8"/>
        <v>0</v>
      </c>
      <c r="J58" s="42">
        <f t="shared" si="8"/>
        <v>0</v>
      </c>
      <c r="K58" s="62"/>
      <c r="L58" s="62"/>
      <c r="M58" s="62"/>
      <c r="N58" s="62"/>
      <c r="O58" s="21"/>
      <c r="P58" s="59"/>
    </row>
    <row r="59" spans="2:16" ht="33.75" customHeight="1" x14ac:dyDescent="0.25">
      <c r="B59" s="69" t="s">
        <v>54</v>
      </c>
      <c r="C59" s="69"/>
      <c r="D59" s="69"/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0"/>
    </row>
    <row r="60" spans="2:16" ht="184.5" customHeight="1" x14ac:dyDescent="0.25">
      <c r="B60" s="26" t="s">
        <v>55</v>
      </c>
      <c r="C60" s="34">
        <f>E60+G60</f>
        <v>0</v>
      </c>
      <c r="D60" s="40">
        <f>F60+J60+N60</f>
        <v>0</v>
      </c>
      <c r="E60" s="34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62"/>
      <c r="L60" s="62"/>
      <c r="M60" s="62"/>
      <c r="N60" s="62"/>
      <c r="O60" s="23"/>
      <c r="P60" s="58"/>
    </row>
    <row r="61" spans="2:16" s="33" customFormat="1" ht="27.75" customHeight="1" x14ac:dyDescent="0.25">
      <c r="B61" s="21" t="s">
        <v>15</v>
      </c>
      <c r="C61" s="42">
        <f>C60</f>
        <v>0</v>
      </c>
      <c r="D61" s="45">
        <f>F61+J61+N61</f>
        <v>0</v>
      </c>
      <c r="E61" s="42">
        <f t="shared" ref="E61:J61" si="9">E60</f>
        <v>0</v>
      </c>
      <c r="F61" s="42">
        <f t="shared" si="9"/>
        <v>0</v>
      </c>
      <c r="G61" s="42">
        <f t="shared" si="9"/>
        <v>0</v>
      </c>
      <c r="H61" s="42">
        <f t="shared" si="9"/>
        <v>0</v>
      </c>
      <c r="I61" s="42">
        <f t="shared" si="9"/>
        <v>0</v>
      </c>
      <c r="J61" s="42">
        <f t="shared" si="9"/>
        <v>0</v>
      </c>
      <c r="K61" s="62"/>
      <c r="L61" s="62"/>
      <c r="M61" s="62"/>
      <c r="N61" s="62"/>
      <c r="O61" s="21"/>
      <c r="P61" s="32"/>
    </row>
    <row r="62" spans="2:16" ht="27.75" customHeight="1" x14ac:dyDescent="0.25">
      <c r="B62" s="69" t="s">
        <v>73</v>
      </c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</row>
    <row r="63" spans="2:16" ht="171.75" customHeight="1" x14ac:dyDescent="0.25">
      <c r="B63" s="26" t="s">
        <v>78</v>
      </c>
      <c r="C63" s="34">
        <f>E63+G63</f>
        <v>10000</v>
      </c>
      <c r="D63" s="40">
        <f>F63+J63+N63</f>
        <v>10000</v>
      </c>
      <c r="E63" s="34">
        <v>9900</v>
      </c>
      <c r="F63" s="34">
        <v>9900</v>
      </c>
      <c r="G63" s="34">
        <v>100</v>
      </c>
      <c r="H63" s="34">
        <v>100</v>
      </c>
      <c r="I63" s="34">
        <v>100</v>
      </c>
      <c r="J63" s="34">
        <v>100</v>
      </c>
      <c r="K63" s="34"/>
      <c r="L63" s="34"/>
      <c r="M63" s="34"/>
      <c r="N63" s="34"/>
      <c r="O63" s="23" t="s">
        <v>99</v>
      </c>
    </row>
    <row r="64" spans="2:16" ht="54.75" customHeight="1" x14ac:dyDescent="0.25">
      <c r="B64" s="26" t="s">
        <v>56</v>
      </c>
      <c r="C64" s="34">
        <f>E64+G64</f>
        <v>0</v>
      </c>
      <c r="D64" s="40">
        <f>F64+J64+N64</f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34"/>
      <c r="L64" s="34"/>
      <c r="M64" s="34"/>
      <c r="N64" s="34"/>
      <c r="O64" s="26"/>
    </row>
    <row r="65" spans="2:16" ht="27.75" customHeight="1" x14ac:dyDescent="0.25">
      <c r="B65" s="21" t="s">
        <v>15</v>
      </c>
      <c r="C65" s="42">
        <f>C63+C64</f>
        <v>10000</v>
      </c>
      <c r="D65" s="45">
        <f>F65+J65+N65</f>
        <v>10000</v>
      </c>
      <c r="E65" s="42">
        <f t="shared" ref="E65:M65" si="10">E63+E64</f>
        <v>9900</v>
      </c>
      <c r="F65" s="42">
        <f t="shared" si="10"/>
        <v>9900</v>
      </c>
      <c r="G65" s="42">
        <f t="shared" si="10"/>
        <v>100</v>
      </c>
      <c r="H65" s="42">
        <f t="shared" si="10"/>
        <v>100</v>
      </c>
      <c r="I65" s="42">
        <f t="shared" si="10"/>
        <v>100</v>
      </c>
      <c r="J65" s="42">
        <f t="shared" si="10"/>
        <v>100</v>
      </c>
      <c r="K65" s="42">
        <f t="shared" si="10"/>
        <v>0</v>
      </c>
      <c r="L65" s="42">
        <f t="shared" si="10"/>
        <v>0</v>
      </c>
      <c r="M65" s="42">
        <f t="shared" si="10"/>
        <v>0</v>
      </c>
      <c r="N65" s="42">
        <f>N63+N64</f>
        <v>0</v>
      </c>
      <c r="O65" s="26"/>
    </row>
    <row r="66" spans="2:16" s="31" customFormat="1" ht="25.5" customHeight="1" x14ac:dyDescent="0.25">
      <c r="B66" s="29" t="s">
        <v>17</v>
      </c>
      <c r="C66" s="43">
        <f>C21+C28+C42+C49+C52+C55+C58+C61+C65</f>
        <v>557470.50000000012</v>
      </c>
      <c r="D66" s="43">
        <f t="shared" ref="D66:N66" si="11">D21+D28+D42+D49+D52+D55+D58+D61+D65</f>
        <v>537594.9</v>
      </c>
      <c r="E66" s="43">
        <f t="shared" si="11"/>
        <v>425921.80000000005</v>
      </c>
      <c r="F66" s="43">
        <f t="shared" si="11"/>
        <v>425921.80000000005</v>
      </c>
      <c r="G66" s="43">
        <f t="shared" si="11"/>
        <v>110948.70000000001</v>
      </c>
      <c r="H66" s="43">
        <f t="shared" si="11"/>
        <v>110948.70000000001</v>
      </c>
      <c r="I66" s="43">
        <f t="shared" si="11"/>
        <v>110948.70000000001</v>
      </c>
      <c r="J66" s="43">
        <f t="shared" si="11"/>
        <v>109971.30000000002</v>
      </c>
      <c r="K66" s="43">
        <f t="shared" si="11"/>
        <v>0</v>
      </c>
      <c r="L66" s="43">
        <f t="shared" si="11"/>
        <v>0</v>
      </c>
      <c r="M66" s="43">
        <f t="shared" si="11"/>
        <v>20600</v>
      </c>
      <c r="N66" s="43">
        <f t="shared" si="11"/>
        <v>1701.8</v>
      </c>
      <c r="O66" s="29"/>
      <c r="P66" s="30"/>
    </row>
    <row r="67" spans="2:16" x14ac:dyDescent="0.25">
      <c r="C67" s="67">
        <f>C28+C42+C49+C52+C55+C65</f>
        <v>536370.50000000012</v>
      </c>
      <c r="D67" s="67">
        <f>D28+D42+D49+D52+D55+D65</f>
        <v>535623.5</v>
      </c>
    </row>
    <row r="68" spans="2:16" x14ac:dyDescent="0.25">
      <c r="B68" s="3" t="s">
        <v>83</v>
      </c>
    </row>
  </sheetData>
  <mergeCells count="21">
    <mergeCell ref="B56:O56"/>
    <mergeCell ref="B59:O59"/>
    <mergeCell ref="B62:O62"/>
    <mergeCell ref="B6:O6"/>
    <mergeCell ref="B7:O7"/>
    <mergeCell ref="B8:O8"/>
    <mergeCell ref="B9:O9"/>
    <mergeCell ref="C10:N10"/>
    <mergeCell ref="E11:F11"/>
    <mergeCell ref="K11:L11"/>
    <mergeCell ref="M11:N11"/>
    <mergeCell ref="O10:O12"/>
    <mergeCell ref="B53:O53"/>
    <mergeCell ref="B50:O50"/>
    <mergeCell ref="G11:J11"/>
    <mergeCell ref="C11:D11"/>
    <mergeCell ref="B43:O43"/>
    <mergeCell ref="B29:O29"/>
    <mergeCell ref="B10:B12"/>
    <mergeCell ref="B14:O14"/>
    <mergeCell ref="C22:O22"/>
  </mergeCells>
  <pageMargins left="0.7" right="0.7" top="0.75" bottom="0.75" header="0.3" footer="0.3"/>
  <pageSetup paperSize="9" scale="36" orientation="landscape" horizontalDpi="360" verticalDpi="360" r:id="rId1"/>
  <colBreaks count="1" manualBreakCount="1">
    <brk id="15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2022-05-17T02:32:01Z</dcterms:modified>
</cp:coreProperties>
</file>